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6945"/>
  </bookViews>
  <sheets>
    <sheet name="E06_1037102722667_01_0_71_0" sheetId="1" r:id="rId1"/>
  </sheets>
  <definedNames>
    <definedName name="_xlnm._FilterDatabase" localSheetId="0" hidden="1">E06_1037102722667_01_0_71_0!$U$1:$U$460</definedName>
  </definedNames>
  <calcPr calcId="162913"/>
</workbook>
</file>

<file path=xl/calcChain.xml><?xml version="1.0" encoding="utf-8"?>
<calcChain xmlns="http://schemas.openxmlformats.org/spreadsheetml/2006/main">
  <c r="N211" i="1" l="1"/>
  <c r="L235" i="1"/>
  <c r="Q213" i="1"/>
  <c r="P211" i="1"/>
  <c r="P210" i="1" s="1"/>
  <c r="S211" i="1"/>
  <c r="S210" i="1" s="1"/>
  <c r="R211" i="1"/>
  <c r="R210" i="1" s="1"/>
  <c r="Q211" i="1"/>
  <c r="Q210" i="1" s="1"/>
  <c r="Q430" i="1" l="1"/>
  <c r="Q373" i="1"/>
  <c r="Q372" i="1" s="1"/>
  <c r="U444" i="1" l="1"/>
  <c r="T444" i="1"/>
  <c r="U443" i="1"/>
  <c r="T443" i="1"/>
  <c r="T440" i="1"/>
  <c r="U440" i="1" s="1"/>
  <c r="T430" i="1"/>
  <c r="U430" i="1" s="1"/>
  <c r="S430" i="1"/>
  <c r="P430" i="1"/>
  <c r="N430" i="1"/>
  <c r="M430" i="1"/>
  <c r="M372" i="1" s="1"/>
  <c r="L430" i="1"/>
  <c r="K430" i="1"/>
  <c r="J430" i="1"/>
  <c r="U426" i="1"/>
  <c r="T426" i="1"/>
  <c r="T398" i="1"/>
  <c r="U398" i="1" s="1"/>
  <c r="U374" i="1"/>
  <c r="T374" i="1"/>
  <c r="S373" i="1"/>
  <c r="S372" i="1" s="1"/>
  <c r="R373" i="1"/>
  <c r="P373" i="1"/>
  <c r="O373" i="1"/>
  <c r="N373" i="1"/>
  <c r="M373" i="1"/>
  <c r="L373" i="1"/>
  <c r="K373" i="1"/>
  <c r="K372" i="1" s="1"/>
  <c r="J373" i="1"/>
  <c r="T373" i="1" s="1"/>
  <c r="U373" i="1" s="1"/>
  <c r="R372" i="1"/>
  <c r="P372" i="1"/>
  <c r="O372" i="1"/>
  <c r="N372" i="1"/>
  <c r="L372" i="1"/>
  <c r="J372" i="1"/>
  <c r="T372" i="1" s="1"/>
  <c r="U372" i="1" s="1"/>
  <c r="S350" i="1"/>
  <c r="R350" i="1"/>
  <c r="Q350" i="1"/>
  <c r="P350" i="1"/>
  <c r="O350" i="1"/>
  <c r="N350" i="1"/>
  <c r="M350" i="1"/>
  <c r="L350" i="1"/>
  <c r="K350" i="1"/>
  <c r="J350" i="1"/>
  <c r="U344" i="1"/>
  <c r="T344" i="1"/>
  <c r="U340" i="1"/>
  <c r="T340" i="1"/>
  <c r="S311" i="1"/>
  <c r="Q311" i="1"/>
  <c r="O311" i="1"/>
  <c r="N311" i="1"/>
  <c r="M311" i="1"/>
  <c r="L311" i="1"/>
  <c r="K311" i="1"/>
  <c r="J311" i="1"/>
  <c r="M305" i="1"/>
  <c r="K246" i="1"/>
  <c r="J246" i="1"/>
  <c r="R244" i="1"/>
  <c r="P244" i="1"/>
  <c r="R243" i="1"/>
  <c r="P243" i="1"/>
  <c r="P242" i="1"/>
  <c r="U240" i="1"/>
  <c r="T240" i="1"/>
  <c r="U239" i="1"/>
  <c r="T239" i="1"/>
  <c r="U238" i="1"/>
  <c r="T238" i="1"/>
  <c r="U237" i="1"/>
  <c r="T237" i="1"/>
  <c r="S236" i="1"/>
  <c r="R236" i="1"/>
  <c r="Q236" i="1"/>
  <c r="P236" i="1"/>
  <c r="T236" i="1" s="1"/>
  <c r="M236" i="1"/>
  <c r="L236" i="1"/>
  <c r="U236" i="1" s="1"/>
  <c r="S235" i="1"/>
  <c r="S246" i="1" s="1"/>
  <c r="R235" i="1"/>
  <c r="R246" i="1" s="1"/>
  <c r="Q235" i="1"/>
  <c r="Q246" i="1" s="1"/>
  <c r="O235" i="1"/>
  <c r="O246" i="1" s="1"/>
  <c r="N235" i="1"/>
  <c r="N246" i="1" s="1"/>
  <c r="M235" i="1"/>
  <c r="M246" i="1" s="1"/>
  <c r="L246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S244" i="1"/>
  <c r="Q243" i="1"/>
  <c r="O211" i="1"/>
  <c r="O244" i="1" s="1"/>
  <c r="N244" i="1"/>
  <c r="M211" i="1"/>
  <c r="M244" i="1" s="1"/>
  <c r="L211" i="1"/>
  <c r="L210" i="1" s="1"/>
  <c r="L243" i="1" s="1"/>
  <c r="K211" i="1"/>
  <c r="K244" i="1" s="1"/>
  <c r="J211" i="1"/>
  <c r="J210" i="1" s="1"/>
  <c r="U202" i="1"/>
  <c r="T202" i="1"/>
  <c r="U200" i="1"/>
  <c r="T200" i="1"/>
  <c r="U199" i="1"/>
  <c r="T199" i="1"/>
  <c r="U198" i="1"/>
  <c r="T198" i="1"/>
  <c r="U197" i="1"/>
  <c r="T197" i="1"/>
  <c r="U196" i="1"/>
  <c r="T196" i="1"/>
  <c r="U195" i="1"/>
  <c r="T195" i="1"/>
  <c r="U194" i="1"/>
  <c r="T194" i="1"/>
  <c r="U190" i="1"/>
  <c r="T190" i="1"/>
  <c r="T187" i="1"/>
  <c r="S187" i="1"/>
  <c r="R187" i="1"/>
  <c r="Q187" i="1"/>
  <c r="M187" i="1"/>
  <c r="M185" i="1" s="1"/>
  <c r="K187" i="1"/>
  <c r="J187" i="1"/>
  <c r="U187" i="1" s="1"/>
  <c r="U186" i="1"/>
  <c r="T186" i="1"/>
  <c r="S185" i="1"/>
  <c r="R185" i="1"/>
  <c r="Q185" i="1"/>
  <c r="O185" i="1"/>
  <c r="L185" i="1"/>
  <c r="L242" i="1" s="1"/>
  <c r="K185" i="1"/>
  <c r="J185" i="1"/>
  <c r="U185" i="1" s="1"/>
  <c r="U184" i="1"/>
  <c r="T184" i="1"/>
  <c r="U175" i="1"/>
  <c r="T175" i="1"/>
  <c r="U173" i="1"/>
  <c r="T173" i="1"/>
  <c r="T311" i="1" s="1"/>
  <c r="S167" i="1"/>
  <c r="S242" i="1" s="1"/>
  <c r="R167" i="1"/>
  <c r="R242" i="1" s="1"/>
  <c r="R250" i="1" s="1"/>
  <c r="R252" i="1" s="1"/>
  <c r="Q167" i="1"/>
  <c r="Q305" i="1" s="1"/>
  <c r="P167" i="1"/>
  <c r="O167" i="1"/>
  <c r="O242" i="1" s="1"/>
  <c r="N167" i="1"/>
  <c r="N242" i="1" s="1"/>
  <c r="M167" i="1"/>
  <c r="M242" i="1" s="1"/>
  <c r="L167" i="1"/>
  <c r="L305" i="1" s="1"/>
  <c r="K167" i="1"/>
  <c r="K242" i="1" s="1"/>
  <c r="J167" i="1"/>
  <c r="U167" i="1" s="1"/>
  <c r="U158" i="1"/>
  <c r="T158" i="1"/>
  <c r="U157" i="1"/>
  <c r="T157" i="1"/>
  <c r="U156" i="1"/>
  <c r="T156" i="1"/>
  <c r="U155" i="1"/>
  <c r="T155" i="1"/>
  <c r="S154" i="1"/>
  <c r="R154" i="1"/>
  <c r="P154" i="1"/>
  <c r="O154" i="1"/>
  <c r="N154" i="1"/>
  <c r="M154" i="1"/>
  <c r="L154" i="1"/>
  <c r="K154" i="1"/>
  <c r="J154" i="1"/>
  <c r="S153" i="1"/>
  <c r="Q153" i="1"/>
  <c r="O153" i="1"/>
  <c r="N153" i="1"/>
  <c r="U153" i="1" s="1"/>
  <c r="M153" i="1"/>
  <c r="K153" i="1"/>
  <c r="Q147" i="1"/>
  <c r="O147" i="1"/>
  <c r="N147" i="1"/>
  <c r="M147" i="1"/>
  <c r="K147" i="1"/>
  <c r="R145" i="1"/>
  <c r="Q145" i="1"/>
  <c r="P145" i="1"/>
  <c r="O145" i="1"/>
  <c r="N145" i="1"/>
  <c r="M145" i="1"/>
  <c r="K145" i="1"/>
  <c r="Q139" i="1"/>
  <c r="U138" i="1"/>
  <c r="T138" i="1"/>
  <c r="U132" i="1"/>
  <c r="T132" i="1"/>
  <c r="U130" i="1"/>
  <c r="T130" i="1"/>
  <c r="Q124" i="1"/>
  <c r="N124" i="1"/>
  <c r="K124" i="1"/>
  <c r="J124" i="1"/>
  <c r="U124" i="1" s="1"/>
  <c r="U123" i="1"/>
  <c r="S123" i="1"/>
  <c r="R123" i="1"/>
  <c r="R153" i="1" s="1"/>
  <c r="P123" i="1"/>
  <c r="T123" i="1" s="1"/>
  <c r="R117" i="1"/>
  <c r="R147" i="1" s="1"/>
  <c r="T115" i="1"/>
  <c r="S115" i="1"/>
  <c r="U115" i="1" s="1"/>
  <c r="J109" i="1"/>
  <c r="U108" i="1"/>
  <c r="T108" i="1"/>
  <c r="U105" i="1"/>
  <c r="T105" i="1"/>
  <c r="S103" i="1"/>
  <c r="S96" i="1" s="1"/>
  <c r="R103" i="1"/>
  <c r="R96" i="1" s="1"/>
  <c r="Q103" i="1"/>
  <c r="P103" i="1"/>
  <c r="O103" i="1"/>
  <c r="O96" i="1" s="1"/>
  <c r="N103" i="1"/>
  <c r="N96" i="1" s="1"/>
  <c r="M103" i="1"/>
  <c r="L103" i="1"/>
  <c r="K103" i="1"/>
  <c r="K96" i="1" s="1"/>
  <c r="J103" i="1"/>
  <c r="U103" i="1" s="1"/>
  <c r="U102" i="1"/>
  <c r="T102" i="1"/>
  <c r="S97" i="1"/>
  <c r="R97" i="1"/>
  <c r="Q97" i="1"/>
  <c r="P97" i="1"/>
  <c r="O97" i="1"/>
  <c r="N97" i="1"/>
  <c r="M97" i="1"/>
  <c r="L97" i="1"/>
  <c r="T97" i="1" s="1"/>
  <c r="K97" i="1"/>
  <c r="J97" i="1"/>
  <c r="Q96" i="1"/>
  <c r="P96" i="1"/>
  <c r="M96" i="1"/>
  <c r="L96" i="1"/>
  <c r="T95" i="1"/>
  <c r="P95" i="1"/>
  <c r="O95" i="1"/>
  <c r="N95" i="1"/>
  <c r="U95" i="1" s="1"/>
  <c r="U89" i="1"/>
  <c r="S89" i="1"/>
  <c r="S117" i="1" s="1"/>
  <c r="P89" i="1"/>
  <c r="P117" i="1" s="1"/>
  <c r="O89" i="1"/>
  <c r="N89" i="1"/>
  <c r="L89" i="1"/>
  <c r="J89" i="1"/>
  <c r="T89" i="1" s="1"/>
  <c r="S87" i="1"/>
  <c r="R87" i="1"/>
  <c r="P87" i="1"/>
  <c r="O87" i="1"/>
  <c r="N87" i="1"/>
  <c r="L87" i="1"/>
  <c r="J87" i="1"/>
  <c r="T87" i="1" s="1"/>
  <c r="R81" i="1"/>
  <c r="R109" i="1" s="1"/>
  <c r="U78" i="1"/>
  <c r="T78" i="1"/>
  <c r="S77" i="1"/>
  <c r="R77" i="1"/>
  <c r="Q77" i="1"/>
  <c r="P77" i="1"/>
  <c r="O77" i="1"/>
  <c r="N77" i="1"/>
  <c r="M77" i="1"/>
  <c r="L77" i="1"/>
  <c r="T77" i="1" s="1"/>
  <c r="K77" i="1"/>
  <c r="J77" i="1"/>
  <c r="U76" i="1"/>
  <c r="T76" i="1"/>
  <c r="U75" i="1"/>
  <c r="T75" i="1"/>
  <c r="U74" i="1"/>
  <c r="T74" i="1"/>
  <c r="S73" i="1"/>
  <c r="R73" i="1"/>
  <c r="Q73" i="1"/>
  <c r="P73" i="1"/>
  <c r="O73" i="1"/>
  <c r="N73" i="1"/>
  <c r="M73" i="1"/>
  <c r="L73" i="1"/>
  <c r="K73" i="1"/>
  <c r="J73" i="1"/>
  <c r="U73" i="1" s="1"/>
  <c r="O72" i="1"/>
  <c r="N72" i="1"/>
  <c r="L72" i="1"/>
  <c r="U72" i="1" s="1"/>
  <c r="U71" i="1"/>
  <c r="T71" i="1"/>
  <c r="U70" i="1"/>
  <c r="P70" i="1"/>
  <c r="M70" i="1"/>
  <c r="K70" i="1"/>
  <c r="J70" i="1"/>
  <c r="T70" i="1" s="1"/>
  <c r="U69" i="1"/>
  <c r="T69" i="1"/>
  <c r="U68" i="1"/>
  <c r="T68" i="1"/>
  <c r="U67" i="1"/>
  <c r="T67" i="1"/>
  <c r="S62" i="1"/>
  <c r="R62" i="1"/>
  <c r="Q62" i="1"/>
  <c r="U62" i="1" s="1"/>
  <c r="P62" i="1"/>
  <c r="O62" i="1"/>
  <c r="N62" i="1"/>
  <c r="M62" i="1"/>
  <c r="L62" i="1"/>
  <c r="K62" i="1"/>
  <c r="J62" i="1"/>
  <c r="T62" i="1" s="1"/>
  <c r="U60" i="1"/>
  <c r="T60" i="1"/>
  <c r="U59" i="1"/>
  <c r="T59" i="1"/>
  <c r="U57" i="1"/>
  <c r="T57" i="1"/>
  <c r="O56" i="1"/>
  <c r="O55" i="1" s="1"/>
  <c r="O53" i="1" s="1"/>
  <c r="N56" i="1"/>
  <c r="M56" i="1"/>
  <c r="K56" i="1"/>
  <c r="J56" i="1"/>
  <c r="U56" i="1" s="1"/>
  <c r="S55" i="1"/>
  <c r="R55" i="1"/>
  <c r="Q55" i="1"/>
  <c r="P55" i="1"/>
  <c r="N55" i="1"/>
  <c r="M55" i="1"/>
  <c r="L55" i="1"/>
  <c r="K55" i="1"/>
  <c r="J55" i="1"/>
  <c r="U55" i="1" s="1"/>
  <c r="U54" i="1"/>
  <c r="T54" i="1"/>
  <c r="Q53" i="1"/>
  <c r="P53" i="1"/>
  <c r="N53" i="1"/>
  <c r="M53" i="1"/>
  <c r="L53" i="1"/>
  <c r="K53" i="1"/>
  <c r="K38" i="1" s="1"/>
  <c r="K81" i="1" s="1"/>
  <c r="K109" i="1" s="1"/>
  <c r="J53" i="1"/>
  <c r="T53" i="1" s="1"/>
  <c r="U52" i="1"/>
  <c r="T52" i="1"/>
  <c r="U46" i="1"/>
  <c r="T46" i="1"/>
  <c r="U44" i="1"/>
  <c r="T44" i="1"/>
  <c r="R38" i="1"/>
  <c r="P38" i="1"/>
  <c r="O38" i="1"/>
  <c r="N38" i="1"/>
  <c r="N81" i="1" s="1"/>
  <c r="N109" i="1" s="1"/>
  <c r="M38" i="1"/>
  <c r="J38" i="1"/>
  <c r="U38" i="1" s="1"/>
  <c r="U37" i="1"/>
  <c r="T37" i="1"/>
  <c r="U31" i="1"/>
  <c r="T31" i="1"/>
  <c r="U29" i="1"/>
  <c r="U311" i="1" s="1"/>
  <c r="T29" i="1"/>
  <c r="S23" i="1"/>
  <c r="S305" i="1" s="1"/>
  <c r="R23" i="1"/>
  <c r="Q23" i="1"/>
  <c r="Q81" i="1" s="1"/>
  <c r="Q109" i="1" s="1"/>
  <c r="Q160" i="1" s="1"/>
  <c r="P23" i="1"/>
  <c r="P81" i="1" s="1"/>
  <c r="P109" i="1" s="1"/>
  <c r="O23" i="1"/>
  <c r="O81" i="1" s="1"/>
  <c r="O109" i="1" s="1"/>
  <c r="N23" i="1"/>
  <c r="M23" i="1"/>
  <c r="M81" i="1" s="1"/>
  <c r="M109" i="1" s="1"/>
  <c r="L23" i="1"/>
  <c r="L81" i="1" s="1"/>
  <c r="L109" i="1" s="1"/>
  <c r="J23" i="1"/>
  <c r="U23" i="1" s="1"/>
  <c r="U154" i="1" l="1"/>
  <c r="N210" i="1"/>
  <c r="N243" i="1" s="1"/>
  <c r="M210" i="1"/>
  <c r="M243" i="1" s="1"/>
  <c r="M250" i="1"/>
  <c r="M252" i="1" s="1"/>
  <c r="U211" i="1"/>
  <c r="U244" i="1" s="1"/>
  <c r="S243" i="1"/>
  <c r="S250" i="1" s="1"/>
  <c r="S252" i="1" s="1"/>
  <c r="O210" i="1"/>
  <c r="O243" i="1" s="1"/>
  <c r="O250" i="1" s="1"/>
  <c r="O252" i="1" s="1"/>
  <c r="U117" i="1"/>
  <c r="S147" i="1"/>
  <c r="T147" i="1"/>
  <c r="K160" i="1"/>
  <c r="K165" i="1" s="1"/>
  <c r="K139" i="1"/>
  <c r="L250" i="1"/>
  <c r="L252" i="1" s="1"/>
  <c r="T210" i="1"/>
  <c r="T243" i="1" s="1"/>
  <c r="O160" i="1"/>
  <c r="O139" i="1"/>
  <c r="L139" i="1"/>
  <c r="L160" i="1"/>
  <c r="P139" i="1"/>
  <c r="P160" i="1"/>
  <c r="N160" i="1"/>
  <c r="N139" i="1"/>
  <c r="U147" i="1"/>
  <c r="M160" i="1"/>
  <c r="M139" i="1"/>
  <c r="Q165" i="1"/>
  <c r="Q159" i="1"/>
  <c r="R160" i="1"/>
  <c r="R139" i="1"/>
  <c r="P147" i="1"/>
  <c r="T117" i="1"/>
  <c r="U305" i="1"/>
  <c r="U242" i="1"/>
  <c r="N250" i="1"/>
  <c r="N252" i="1" s="1"/>
  <c r="T38" i="1"/>
  <c r="U87" i="1"/>
  <c r="L244" i="1"/>
  <c r="T23" i="1"/>
  <c r="U53" i="1"/>
  <c r="T56" i="1"/>
  <c r="U77" i="1"/>
  <c r="S81" i="1"/>
  <c r="S109" i="1" s="1"/>
  <c r="U97" i="1"/>
  <c r="T124" i="1"/>
  <c r="J139" i="1"/>
  <c r="T145" i="1"/>
  <c r="P153" i="1"/>
  <c r="T153" i="1"/>
  <c r="T154" i="1"/>
  <c r="K210" i="1"/>
  <c r="K243" i="1" s="1"/>
  <c r="K250" i="1" s="1"/>
  <c r="K252" i="1" s="1"/>
  <c r="U235" i="1"/>
  <c r="U246" i="1" s="1"/>
  <c r="Q242" i="1"/>
  <c r="Q250" i="1" s="1"/>
  <c r="Q252" i="1" s="1"/>
  <c r="Q244" i="1"/>
  <c r="J305" i="1"/>
  <c r="N305" i="1"/>
  <c r="J81" i="1"/>
  <c r="S145" i="1"/>
  <c r="U145" i="1" s="1"/>
  <c r="P235" i="1"/>
  <c r="P246" i="1" s="1"/>
  <c r="P250" i="1" s="1"/>
  <c r="P252" i="1" s="1"/>
  <c r="T55" i="1"/>
  <c r="T72" i="1"/>
  <c r="T73" i="1"/>
  <c r="J96" i="1"/>
  <c r="T103" i="1"/>
  <c r="T109" i="1"/>
  <c r="J160" i="1"/>
  <c r="T167" i="1"/>
  <c r="T185" i="1"/>
  <c r="T211" i="1"/>
  <c r="T244" i="1" s="1"/>
  <c r="J242" i="1"/>
  <c r="J243" i="1"/>
  <c r="J244" i="1"/>
  <c r="K305" i="1"/>
  <c r="O305" i="1"/>
  <c r="J250" i="1" l="1"/>
  <c r="U210" i="1"/>
  <c r="U243" i="1" s="1"/>
  <c r="S160" i="1"/>
  <c r="S139" i="1"/>
  <c r="R165" i="1"/>
  <c r="R159" i="1"/>
  <c r="P165" i="1"/>
  <c r="P159" i="1"/>
  <c r="U81" i="1"/>
  <c r="T81" i="1"/>
  <c r="T139" i="1"/>
  <c r="U139" i="1"/>
  <c r="O165" i="1"/>
  <c r="O159" i="1"/>
  <c r="U109" i="1"/>
  <c r="J159" i="1"/>
  <c r="J165" i="1"/>
  <c r="T160" i="1"/>
  <c r="U160" i="1"/>
  <c r="M165" i="1"/>
  <c r="M159" i="1"/>
  <c r="T235" i="1"/>
  <c r="T246" i="1" s="1"/>
  <c r="L159" i="1"/>
  <c r="L165" i="1"/>
  <c r="T242" i="1"/>
  <c r="T305" i="1"/>
  <c r="U96" i="1"/>
  <c r="T96" i="1"/>
  <c r="N165" i="1"/>
  <c r="N159" i="1"/>
  <c r="T159" i="1" l="1"/>
  <c r="S165" i="1"/>
  <c r="S159" i="1"/>
  <c r="U159" i="1" s="1"/>
</calcChain>
</file>

<file path=xl/sharedStrings.xml><?xml version="1.0" encoding="utf-8"?>
<sst xmlns="http://schemas.openxmlformats.org/spreadsheetml/2006/main" count="1426" uniqueCount="706">
  <si>
    <t>Инвестиционная программа</t>
  </si>
  <si>
    <t>Акционерное общество "Алексинская электросетевая компания"</t>
  </si>
  <si>
    <t>полное наименование субъекта электроэнергетики</t>
  </si>
  <si>
    <t xml:space="preserve">Субъект Российской Федерации: </t>
  </si>
  <si>
    <t>Тульская область</t>
  </si>
  <si>
    <t xml:space="preserve">Год раскрытия (предоставления) информации: </t>
  </si>
  <si>
    <t xml:space="preserve"> год</t>
  </si>
  <si>
    <t>Утвержденные плановые значения показателей приведены в соответствии с</t>
  </si>
  <si>
    <t>реквизиты решения органа исполнительной власти, утвердившего инвестиционную программу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</si>
  <si>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</si>
  <si>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</si>
  <si>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</si>
  <si>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</si>
  <si>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Отчетный год 2018</t>
  </si>
  <si>
    <t>План</t>
  </si>
  <si>
    <t>Факт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</si>
  <si>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</si>
  <si>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</si>
  <si>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</si>
  <si>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</si>
  <si>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</si>
  <si>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</si>
  <si>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</si>
  <si>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</si>
  <si>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</si>
  <si>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</si>
  <si>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</si>
  <si>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</si>
  <si>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</si>
  <si>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</si>
  <si>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</si>
  <si>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</si>
  <si>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</si>
  <si>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</si>
  <si>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</si>
  <si>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</si>
  <si>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</si>
  <si>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</si>
  <si>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</si>
  <si>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</si>
  <si>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</si>
  <si>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</si>
  <si>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</si>
  <si>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</si>
  <si>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</si>
  <si>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</si>
  <si>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</si>
  <si>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</si>
  <si>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</si>
  <si>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</si>
  <si>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</si>
  <si>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</si>
  <si>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</si>
  <si>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</si>
  <si>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</si>
  <si>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</si>
  <si>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</si>
  <si>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</si>
  <si>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</si>
  <si>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</si>
  <si>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</si>
  <si>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</si>
  <si>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</si>
  <si>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</si>
  <si>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</si>
  <si>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</si>
  <si>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</si>
  <si>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</si>
  <si>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</si>
  <si>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</si>
  <si>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</si>
  <si>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</si>
  <si>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</si>
  <si>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</si>
  <si>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</si>
  <si>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</si>
  <si>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</si>
  <si>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</si>
  <si>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</si>
  <si>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</si>
  <si>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</si>
  <si>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</si>
  <si>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</si>
  <si>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</si>
  <si>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</si>
  <si>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</si>
  <si>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</si>
  <si>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</si>
  <si>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</si>
  <si>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</si>
  <si>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</si>
  <si>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</si>
  <si>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</si>
  <si>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</si>
  <si>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</si>
  <si>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</si>
  <si>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</si>
  <si>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</si>
  <si>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</si>
  <si>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</si>
  <si>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</si>
  <si>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</si>
  <si>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</si>
  <si>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</si>
  <si>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</si>
  <si>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</si>
  <si>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</si>
  <si>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</si>
  <si>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</si>
  <si>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</si>
  <si>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</si>
  <si>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</si>
  <si>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</si>
  <si>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</si>
  <si>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</si>
  <si>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</si>
  <si>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</si>
  <si>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</si>
  <si>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</si>
  <si>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</si>
  <si>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</si>
  <si>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</si>
  <si>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</si>
  <si>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</si>
  <si>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</si>
  <si>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</si>
  <si>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</si>
  <si>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</si>
  <si>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</si>
  <si>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</si>
  <si>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</si>
  <si>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</si>
  <si>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</si>
  <si>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</si>
  <si>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</si>
  <si>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</si>
  <si>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</si>
  <si>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</si>
  <si>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</si>
  <si>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</si>
  <si>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</si>
  <si>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</si>
  <si>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</si>
  <si>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</si>
  <si>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</si>
  <si>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</si>
  <si>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</si>
  <si>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</si>
  <si>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</si>
  <si>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</si>
  <si>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</si>
  <si>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</si>
  <si>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</si>
  <si>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</si>
  <si>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</si>
  <si>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</si>
  <si>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</si>
  <si>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</si>
  <si>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</si>
  <si>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</si>
  <si>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</si>
  <si>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</si>
  <si>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</si>
  <si>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</si>
  <si>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</si>
  <si>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</si>
  <si>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</si>
  <si>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</si>
  <si>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</si>
  <si>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</si>
  <si>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</si>
  <si>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</si>
  <si>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</si>
  <si>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</si>
  <si>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</si>
  <si>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</si>
  <si>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</si>
  <si>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</si>
  <si>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</si>
  <si>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</si>
  <si>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</si>
  <si>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</si>
  <si>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</si>
  <si>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</si>
  <si>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</si>
  <si>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</si>
  <si>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</si>
  <si>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</si>
  <si>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</si>
  <si>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</si>
  <si>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</si>
  <si>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</si>
  <si>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</si>
  <si>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</si>
  <si>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</si>
  <si>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</si>
  <si>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</si>
  <si>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</si>
  <si>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</si>
  <si>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</si>
  <si>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</si>
  <si>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</si>
  <si>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</si>
  <si>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</si>
  <si>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</si>
  <si>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</si>
  <si>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</si>
  <si>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</si>
  <si>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</si>
  <si>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</si>
  <si>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</si>
  <si>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</si>
  <si>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</si>
  <si>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</si>
  <si>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 xml:space="preserve">    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</si>
  <si>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</si>
  <si>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</si>
  <si>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</si>
  <si>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</si>
  <si>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</si>
  <si>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</si>
  <si>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</si>
  <si>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</si>
  <si>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</si>
  <si>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</si>
  <si>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</si>
  <si>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</si>
  <si>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</si>
  <si>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</si>
  <si>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</si>
  <si>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</si>
  <si>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</si>
  <si>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</si>
  <si>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</si>
  <si>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</si>
  <si>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</si>
  <si>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</si>
  <si>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</si>
  <si>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</si>
  <si>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</si>
  <si>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 xml:space="preserve">Производство и поставка электрической энергии и мощности всего, в том числе: 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</si>
  <si>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</si>
  <si>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</si>
  <si>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</si>
  <si>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</si>
  <si>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</si>
  <si>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</si>
  <si>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</si>
  <si>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</si>
  <si>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</si>
  <si>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</si>
  <si>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</si>
  <si>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 xml:space="preserve">в части управления технологическими режимами 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</si>
  <si>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</si>
  <si>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</si>
  <si>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</si>
  <si>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</si>
  <si>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</si>
  <si>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</si>
  <si>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</si>
  <si>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</si>
  <si>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</si>
  <si>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</si>
  <si>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</si>
  <si>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</si>
  <si>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</si>
  <si>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</si>
  <si>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</si>
  <si>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</si>
  <si>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</si>
  <si>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</si>
  <si>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</si>
  <si>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</si>
  <si>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</si>
  <si>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</si>
  <si>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</si>
  <si>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</si>
  <si>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</si>
  <si>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</si>
  <si>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</si>
  <si>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</si>
  <si>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</si>
  <si>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</si>
  <si>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</si>
  <si>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</si>
  <si>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</si>
  <si>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</si>
  <si>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</si>
  <si>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</si>
  <si>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</si>
  <si>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</si>
  <si>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</si>
  <si>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</si>
  <si>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</si>
  <si>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</si>
  <si>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</si>
  <si>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</si>
  <si>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</si>
  <si>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</si>
  <si>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</si>
  <si>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</si>
  <si>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</si>
  <si>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</si>
  <si>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</si>
  <si>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</si>
  <si>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</si>
  <si>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</si>
  <si>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</si>
  <si>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</si>
  <si>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</si>
  <si>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</si>
  <si>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</si>
  <si>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</si>
  <si>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</si>
  <si>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</si>
  <si>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</si>
  <si>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</si>
  <si>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</si>
  <si>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</si>
  <si>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</si>
  <si>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</si>
  <si>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</si>
  <si>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</si>
  <si>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</si>
  <si>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</si>
  <si>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</si>
  <si>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</si>
  <si>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</si>
  <si>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</si>
  <si>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</si>
  <si>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</si>
  <si>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</si>
  <si>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</si>
  <si>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</si>
  <si>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</si>
  <si>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</si>
  <si>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</si>
  <si>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</si>
  <si>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</si>
  <si>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</si>
  <si>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</si>
  <si>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</si>
  <si>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</si>
  <si>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</si>
  <si>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</si>
  <si>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</si>
  <si>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</si>
  <si>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</si>
  <si>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</si>
  <si>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</si>
  <si>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</si>
  <si>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</si>
  <si>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</si>
  <si>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</si>
  <si>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</si>
  <si>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</si>
  <si>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</si>
  <si>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</si>
  <si>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</si>
  <si>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</si>
  <si>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</si>
  <si>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</si>
  <si>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</si>
  <si>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</si>
  <si>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</si>
  <si>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</si>
  <si>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</si>
  <si>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</si>
  <si>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</si>
  <si>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</si>
  <si>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</si>
  <si>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</si>
  <si>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</si>
  <si>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</si>
  <si>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</si>
  <si>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</si>
  <si>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</si>
  <si>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</si>
  <si>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</si>
  <si>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</si>
  <si>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</si>
  <si>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</si>
  <si>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</si>
  <si>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</si>
  <si>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</si>
  <si>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</si>
  <si>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</si>
  <si>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</si>
  <si>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</si>
  <si>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</si>
  <si>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</si>
  <si>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</si>
  <si>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</si>
  <si>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</si>
  <si>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</si>
  <si>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</si>
  <si>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</si>
  <si>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</si>
  <si>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</si>
  <si>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</si>
  <si>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</si>
  <si>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</si>
  <si>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</si>
  <si>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</si>
  <si>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</si>
  <si>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</si>
  <si>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</si>
  <si>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</si>
  <si>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</si>
  <si>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</si>
  <si>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</si>
  <si>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</si>
  <si>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</si>
  <si>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</si>
  <si>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</si>
  <si>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</si>
  <si>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</si>
  <si>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</si>
  <si>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</si>
  <si>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</si>
  <si>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</si>
  <si>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</si>
  <si>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</si>
  <si>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</si>
  <si>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</si>
  <si>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</si>
  <si>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</si>
  <si>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</si>
  <si>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</si>
  <si>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</si>
  <si>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</si>
  <si>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</si>
  <si>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</si>
  <si>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</si>
  <si>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</si>
  <si>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</si>
  <si>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</si>
  <si>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</si>
  <si>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</si>
  <si>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</si>
  <si>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</si>
  <si>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</si>
  <si>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</si>
  <si>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</si>
  <si>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</si>
  <si>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</si>
  <si>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</si>
  <si>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</si>
  <si>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</si>
  <si>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</si>
  <si>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</si>
  <si>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</si>
  <si>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</si>
  <si>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</si>
  <si>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</si>
  <si>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</si>
  <si>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</si>
  <si>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</si>
  <si>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</si>
  <si>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</si>
  <si>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</si>
  <si>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</si>
  <si>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</si>
  <si>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</si>
  <si>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</si>
  <si>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</si>
  <si>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</si>
  <si>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</si>
  <si>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</si>
  <si>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</si>
  <si>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</si>
  <si>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</si>
  <si>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</si>
  <si>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</si>
  <si>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</si>
  <si>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</si>
  <si>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</si>
  <si>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</si>
  <si>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</si>
  <si>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</si>
  <si>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</si>
  <si>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</si>
  <si>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</si>
  <si>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</si>
  <si>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</si>
  <si>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</si>
  <si>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</si>
  <si>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</si>
  <si>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</si>
  <si>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</si>
  <si>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</si>
  <si>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</si>
  <si>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</si>
  <si>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</si>
  <si>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</si>
  <si>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</si>
  <si>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</si>
  <si>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</si>
  <si>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</si>
  <si>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</si>
  <si>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</si>
  <si>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</si>
  <si>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</si>
  <si>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</si>
  <si>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</si>
  <si>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</si>
  <si>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</si>
  <si>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</si>
  <si>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</si>
  <si>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</si>
  <si>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</si>
  <si>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</si>
  <si>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</si>
  <si>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</si>
  <si>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</si>
  <si>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</si>
  <si>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</si>
  <si>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</si>
  <si>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</si>
  <si>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</si>
  <si>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</si>
  <si>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</si>
  <si>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</si>
  <si>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</si>
  <si>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</si>
  <si>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</si>
  <si>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</si>
  <si>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</si>
  <si>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</si>
  <si>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</si>
  <si>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</si>
  <si>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</si>
  <si>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</si>
  <si>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</si>
  <si>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</si>
  <si>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</si>
  <si>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</si>
  <si>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</si>
  <si>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</si>
  <si>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</si>
  <si>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</si>
  <si>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</si>
  <si>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</si>
  <si>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</si>
  <si>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</si>
  <si>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</si>
  <si>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</si>
  <si>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</si>
  <si>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</si>
  <si>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</si>
  <si>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</si>
  <si>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</si>
  <si>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</si>
  <si>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</si>
  <si>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</si>
  <si>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</si>
  <si>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</si>
  <si>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</si>
  <si>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</si>
  <si>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</si>
  <si>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</si>
  <si>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</si>
  <si>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</si>
  <si>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</si>
  <si>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</si>
  <si>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</si>
  <si>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</si>
  <si>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</si>
  <si>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</si>
  <si>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</si>
  <si>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</si>
  <si>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</si>
  <si>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</si>
  <si>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</si>
  <si>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</si>
  <si>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</si>
  <si>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</si>
  <si>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</si>
  <si>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</si>
  <si>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</si>
  <si>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</si>
  <si>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</si>
  <si>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</si>
  <si>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</si>
  <si>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</si>
  <si>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</si>
  <si>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</si>
  <si>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</si>
  <si>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</si>
  <si>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</si>
  <si>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</si>
  <si>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</si>
  <si>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</si>
  <si>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</si>
  <si>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</si>
  <si>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</si>
  <si>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</si>
  <si>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</si>
  <si>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</si>
  <si>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</si>
  <si>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</si>
  <si>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</si>
  <si>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</si>
  <si>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</si>
  <si>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</si>
  <si>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</si>
  <si>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</si>
  <si>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</si>
  <si>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</si>
  <si>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</si>
  <si>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</si>
  <si>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</si>
  <si>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</si>
  <si>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</si>
  <si>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</si>
  <si>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</si>
  <si>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</si>
  <si>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</si>
  <si>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</si>
  <si>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</si>
  <si>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</si>
  <si>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</si>
  <si>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</si>
  <si>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</si>
  <si>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</si>
  <si>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</si>
  <si>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</si>
  <si>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</si>
  <si>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</si>
  <si>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</si>
  <si>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</si>
  <si>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</si>
  <si>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</si>
  <si>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</si>
  <si>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</si>
  <si>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</si>
  <si>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</si>
  <si>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</si>
  <si>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</si>
  <si>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</si>
  <si>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</si>
  <si>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</si>
  <si>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</si>
  <si>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</si>
  <si>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</si>
  <si>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</si>
  <si>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</si>
  <si>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</si>
  <si>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</si>
  <si>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</si>
  <si>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</si>
  <si>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</si>
  <si>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</si>
  <si>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</si>
  <si>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</si>
  <si>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</si>
  <si>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</si>
  <si>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</si>
  <si>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</si>
  <si>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</si>
  <si>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</si>
  <si>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</si>
  <si>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</si>
  <si>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</si>
  <si>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</si>
  <si>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</si>
  <si>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</si>
  <si>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
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</si>
  <si>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</si>
  <si>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</si>
  <si>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</si>
  <si>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</si>
  <si>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</si>
  <si>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</si>
  <si>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</si>
  <si>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</si>
  <si>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</si>
  <si>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</si>
  <si>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</si>
  <si>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</si>
  <si>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</si>
  <si>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</si>
  <si>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</si>
  <si>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</si>
  <si>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</si>
  <si>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</si>
  <si>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</si>
  <si>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</si>
  <si>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числе связанного с капитальными вложениями.</t>
  </si>
  <si>
    <t>***** Указывается суммарно стоимость оказанных субъекту электроэнергетики услуг.</t>
  </si>
  <si>
    <t>Приложение № 1</t>
  </si>
  <si>
    <t>к приказу Минэнерго России</t>
  </si>
  <si>
    <t>от 13.04.2017 № 310</t>
  </si>
  <si>
    <t xml:space="preserve">Форма № </t>
  </si>
  <si>
    <t xml:space="preserve"> Финансовый план субъекта электроэнергетики</t>
  </si>
  <si>
    <t>Итого за период реализации инвестиционной программы</t>
  </si>
  <si>
    <t>Предложение по корректировке утвержденного плана</t>
  </si>
  <si>
    <t>Год 2020</t>
  </si>
  <si>
    <t>Год 2021</t>
  </si>
  <si>
    <t>Год  2021</t>
  </si>
  <si>
    <t>1</t>
  </si>
  <si>
    <t>Распоряжением правительства Тульской области от 13.11.2019г. №823-р</t>
  </si>
  <si>
    <t>Отчетный год 2019</t>
  </si>
  <si>
    <t>2020</t>
  </si>
  <si>
    <t>Отчетный год 2017</t>
  </si>
  <si>
    <t>Утвержденный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</si>
</sst>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₽_-;\-* #,##0\ _₽_-;_-* &quot;-&quot;\ _₽_-;_-@_-"/>
  </numFmts>
  <fonts count="2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7" fillId="0" borderId="0"/>
    <xf numFmtId="0" fontId="19" fillId="0" borderId="0"/>
    <xf numFmtId="0" fontId="20" fillId="0" borderId="0"/>
    <xf numFmtId="0" fontId="20" fillId="0" borderId="0"/>
  </cellStyleXfs>
  <cellXfs count="32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indent="1"/>
    </xf>
    <xf numFmtId="0" fontId="1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7" fillId="0" borderId="1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41" fontId="4" fillId="0" borderId="26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top"/>
    </xf>
    <xf numFmtId="0" fontId="5" fillId="0" borderId="25" xfId="0" applyNumberFormat="1" applyFont="1" applyBorder="1" applyAlignment="1">
      <alignment horizontal="center" vertical="top"/>
    </xf>
    <xf numFmtId="0" fontId="4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9" fontId="1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5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2" fillId="0" borderId="0" xfId="0" applyNumberFormat="1" applyFont="1" applyBorder="1" applyAlignment="1"/>
    <xf numFmtId="2" fontId="11" fillId="0" borderId="14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2" fontId="4" fillId="0" borderId="5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/>
    </xf>
    <xf numFmtId="0" fontId="16" fillId="0" borderId="0" xfId="0" applyFont="1"/>
    <xf numFmtId="0" fontId="2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/>
    <xf numFmtId="0" fontId="7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7" fillId="2" borderId="19" xfId="0" applyNumberFormat="1" applyFont="1" applyFill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top"/>
    </xf>
    <xf numFmtId="0" fontId="5" fillId="0" borderId="42" xfId="0" applyNumberFormat="1" applyFont="1" applyBorder="1" applyAlignment="1">
      <alignment horizontal="center" vertical="top"/>
    </xf>
    <xf numFmtId="0" fontId="15" fillId="0" borderId="5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39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15" fillId="2" borderId="19" xfId="0" applyNumberFormat="1" applyFont="1" applyFill="1" applyBorder="1" applyAlignment="1">
      <alignment horizontal="center" vertical="center"/>
    </xf>
    <xf numFmtId="0" fontId="15" fillId="2" borderId="39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0" fontId="15" fillId="2" borderId="14" xfId="0" applyNumberFormat="1" applyFont="1" applyFill="1" applyBorder="1" applyAlignment="1">
      <alignment horizontal="center" vertical="center"/>
    </xf>
    <xf numFmtId="4" fontId="4" fillId="2" borderId="39" xfId="0" applyNumberFormat="1" applyFont="1" applyFill="1" applyBorder="1" applyAlignment="1">
      <alignment horizontal="center" vertical="center"/>
    </xf>
    <xf numFmtId="4" fontId="15" fillId="2" borderId="39" xfId="0" applyNumberFormat="1" applyFont="1" applyFill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0" fontId="15" fillId="2" borderId="23" xfId="0" applyNumberFormat="1" applyFont="1" applyFill="1" applyBorder="1" applyAlignment="1">
      <alignment horizontal="center" vertical="center"/>
    </xf>
    <xf numFmtId="4" fontId="18" fillId="0" borderId="40" xfId="0" applyNumberFormat="1" applyFont="1" applyBorder="1" applyAlignment="1">
      <alignment horizontal="center" vertical="center"/>
    </xf>
    <xf numFmtId="0" fontId="15" fillId="2" borderId="10" xfId="0" applyNumberFormat="1" applyFont="1" applyFill="1" applyBorder="1" applyAlignment="1">
      <alignment horizontal="center" vertical="center"/>
    </xf>
    <xf numFmtId="0" fontId="15" fillId="2" borderId="12" xfId="0" applyNumberFormat="1" applyFont="1" applyFill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2" fontId="15" fillId="2" borderId="12" xfId="0" applyNumberFormat="1" applyFont="1" applyFill="1" applyBorder="1" applyAlignment="1">
      <alignment horizontal="center" vertical="center"/>
    </xf>
    <xf numFmtId="2" fontId="15" fillId="2" borderId="39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25" fillId="0" borderId="19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2" borderId="19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0" fontId="25" fillId="2" borderId="19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41" fontId="4" fillId="0" borderId="40" xfId="0" applyNumberFormat="1" applyFont="1" applyFill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4" fontId="0" fillId="0" borderId="42" xfId="0" applyNumberFormat="1" applyFont="1" applyBorder="1"/>
    <xf numFmtId="4" fontId="0" fillId="0" borderId="25" xfId="0" applyNumberFormat="1" applyFont="1" applyBorder="1"/>
    <xf numFmtId="4" fontId="0" fillId="0" borderId="42" xfId="0" applyNumberFormat="1" applyBorder="1"/>
    <xf numFmtId="4" fontId="0" fillId="0" borderId="25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16" fillId="0" borderId="2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2" fontId="15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15" fillId="0" borderId="39" xfId="0" applyNumberFormat="1" applyFont="1" applyBorder="1" applyAlignment="1">
      <alignment horizontal="center"/>
    </xf>
    <xf numFmtId="4" fontId="4" fillId="2" borderId="39" xfId="0" applyNumberFormat="1" applyFont="1" applyFill="1" applyBorder="1" applyAlignment="1">
      <alignment horizont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26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4" fontId="18" fillId="2" borderId="14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14" xfId="0" applyNumberFormat="1" applyFont="1" applyFill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top"/>
    </xf>
    <xf numFmtId="0" fontId="24" fillId="2" borderId="39" xfId="0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2" borderId="18" xfId="0" applyNumberFormat="1" applyFont="1" applyFill="1" applyBorder="1" applyAlignment="1">
      <alignment horizontal="center" vertical="center"/>
    </xf>
    <xf numFmtId="4" fontId="24" fillId="0" borderId="39" xfId="0" applyNumberFormat="1" applyFont="1" applyBorder="1" applyAlignment="1">
      <alignment horizontal="center"/>
    </xf>
    <xf numFmtId="4" fontId="9" fillId="2" borderId="39" xfId="0" applyNumberFormat="1" applyFont="1" applyFill="1" applyBorder="1" applyAlignment="1">
      <alignment horizontal="center"/>
    </xf>
    <xf numFmtId="4" fontId="24" fillId="2" borderId="39" xfId="0" applyNumberFormat="1" applyFont="1" applyFill="1" applyBorder="1" applyAlignment="1">
      <alignment horizontal="center"/>
    </xf>
    <xf numFmtId="4" fontId="15" fillId="2" borderId="39" xfId="0" applyNumberFormat="1" applyFont="1" applyFill="1" applyBorder="1" applyAlignment="1">
      <alignment horizontal="center"/>
    </xf>
    <xf numFmtId="4" fontId="15" fillId="2" borderId="14" xfId="0" applyNumberFormat="1" applyFont="1" applyFill="1" applyBorder="1" applyAlignment="1">
      <alignment horizont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2" borderId="34" xfId="0" applyNumberFormat="1" applyFont="1" applyFill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/>
    </xf>
    <xf numFmtId="4" fontId="11" fillId="2" borderId="40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4" fillId="0" borderId="38" xfId="0" applyNumberFormat="1" applyFont="1" applyBorder="1" applyAlignment="1">
      <alignment horizontal="center" vertical="top"/>
    </xf>
    <xf numFmtId="0" fontId="5" fillId="0" borderId="41" xfId="0" applyNumberFormat="1" applyFont="1" applyBorder="1" applyAlignment="1">
      <alignment horizontal="center" vertical="top"/>
    </xf>
    <xf numFmtId="0" fontId="5" fillId="0" borderId="38" xfId="0" applyNumberFormat="1" applyFont="1" applyBorder="1" applyAlignment="1">
      <alignment horizontal="center" vertical="top"/>
    </xf>
    <xf numFmtId="0" fontId="5" fillId="0" borderId="42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37" xfId="0" applyNumberFormat="1" applyFont="1" applyBorder="1" applyAlignment="1">
      <alignment horizontal="left" vertical="center" indent="1"/>
    </xf>
    <xf numFmtId="0" fontId="1" fillId="0" borderId="43" xfId="0" applyNumberFormat="1" applyFont="1" applyBorder="1" applyAlignment="1">
      <alignment horizontal="left" vertical="center" indent="1"/>
    </xf>
    <xf numFmtId="0" fontId="1" fillId="0" borderId="39" xfId="0" applyNumberFormat="1" applyFont="1" applyBorder="1" applyAlignment="1">
      <alignment horizontal="left" vertical="center" indent="1"/>
    </xf>
    <xf numFmtId="0" fontId="1" fillId="0" borderId="37" xfId="0" applyNumberFormat="1" applyFont="1" applyBorder="1" applyAlignment="1">
      <alignment horizontal="left" vertical="center" wrapText="1" indent="1"/>
    </xf>
    <xf numFmtId="0" fontId="1" fillId="0" borderId="43" xfId="0" applyNumberFormat="1" applyFont="1" applyBorder="1" applyAlignment="1">
      <alignment horizontal="left" vertical="center" wrapText="1" indent="1"/>
    </xf>
    <xf numFmtId="0" fontId="1" fillId="0" borderId="39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left" vertical="center" indent="2"/>
    </xf>
    <xf numFmtId="0" fontId="1" fillId="0" borderId="43" xfId="0" applyNumberFormat="1" applyFont="1" applyBorder="1" applyAlignment="1">
      <alignment horizontal="left" vertical="center" indent="2"/>
    </xf>
    <xf numFmtId="0" fontId="1" fillId="0" borderId="39" xfId="0" applyNumberFormat="1" applyFont="1" applyBorder="1" applyAlignment="1">
      <alignment horizontal="left" vertical="center" indent="2"/>
    </xf>
    <xf numFmtId="0" fontId="1" fillId="0" borderId="21" xfId="0" applyNumberFormat="1" applyFont="1" applyBorder="1" applyAlignment="1">
      <alignment horizontal="left" vertical="center" indent="1"/>
    </xf>
    <xf numFmtId="0" fontId="1" fillId="0" borderId="22" xfId="0" applyNumberFormat="1" applyFont="1" applyBorder="1" applyAlignment="1">
      <alignment horizontal="left" vertical="center" indent="1"/>
    </xf>
    <xf numFmtId="0" fontId="1" fillId="0" borderId="23" xfId="0" applyNumberFormat="1" applyFont="1" applyBorder="1" applyAlignment="1">
      <alignment horizontal="left" vertical="center" inden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 indent="2"/>
    </xf>
    <xf numFmtId="0" fontId="1" fillId="0" borderId="43" xfId="0" applyNumberFormat="1" applyFont="1" applyBorder="1" applyAlignment="1">
      <alignment horizontal="left" vertical="center" wrapText="1" indent="2"/>
    </xf>
    <xf numFmtId="0" fontId="1" fillId="0" borderId="39" xfId="0" applyNumberFormat="1" applyFont="1" applyBorder="1" applyAlignment="1">
      <alignment horizontal="left" vertical="center" wrapText="1" indent="2"/>
    </xf>
    <xf numFmtId="0" fontId="1" fillId="0" borderId="37" xfId="0" applyNumberFormat="1" applyFont="1" applyBorder="1" applyAlignment="1">
      <alignment horizontal="left" vertical="center" indent="4"/>
    </xf>
    <xf numFmtId="0" fontId="1" fillId="0" borderId="43" xfId="0" applyNumberFormat="1" applyFont="1" applyBorder="1" applyAlignment="1">
      <alignment horizontal="left" vertical="center" indent="4"/>
    </xf>
    <xf numFmtId="0" fontId="1" fillId="0" borderId="39" xfId="0" applyNumberFormat="1" applyFont="1" applyBorder="1" applyAlignment="1">
      <alignment horizontal="left" vertical="center" indent="4"/>
    </xf>
    <xf numFmtId="0" fontId="1" fillId="0" borderId="37" xfId="0" applyNumberFormat="1" applyFont="1" applyBorder="1" applyAlignment="1">
      <alignment horizontal="left" vertical="center" indent="3"/>
    </xf>
    <xf numFmtId="0" fontId="1" fillId="0" borderId="43" xfId="0" applyNumberFormat="1" applyFont="1" applyBorder="1" applyAlignment="1">
      <alignment horizontal="left" vertical="center" indent="3"/>
    </xf>
    <xf numFmtId="0" fontId="1" fillId="0" borderId="39" xfId="0" applyNumberFormat="1" applyFont="1" applyBorder="1" applyAlignment="1">
      <alignment horizontal="left" vertical="center" indent="3"/>
    </xf>
    <xf numFmtId="0" fontId="1" fillId="0" borderId="1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left" vertical="center" indent="2"/>
    </xf>
    <xf numFmtId="0" fontId="1" fillId="0" borderId="22" xfId="0" applyNumberFormat="1" applyFont="1" applyBorder="1" applyAlignment="1">
      <alignment horizontal="left" vertical="center" indent="2"/>
    </xf>
    <xf numFmtId="0" fontId="1" fillId="0" borderId="23" xfId="0" applyNumberFormat="1" applyFont="1" applyBorder="1" applyAlignment="1">
      <alignment horizontal="left" vertical="center" indent="2"/>
    </xf>
    <xf numFmtId="0" fontId="1" fillId="2" borderId="11" xfId="0" applyNumberFormat="1" applyFont="1" applyFill="1" applyBorder="1" applyAlignment="1">
      <alignment horizontal="left" vertical="center" indent="1"/>
    </xf>
    <xf numFmtId="0" fontId="1" fillId="2" borderId="1" xfId="0" applyNumberFormat="1" applyFont="1" applyFill="1" applyBorder="1" applyAlignment="1">
      <alignment horizontal="left" vertical="center" indent="1"/>
    </xf>
    <xf numFmtId="0" fontId="1" fillId="2" borderId="12" xfId="0" applyNumberFormat="1" applyFont="1" applyFill="1" applyBorder="1" applyAlignment="1">
      <alignment horizontal="left" vertical="center" indent="1"/>
    </xf>
    <xf numFmtId="0" fontId="1" fillId="0" borderId="37" xfId="0" applyNumberFormat="1" applyFont="1" applyBorder="1" applyAlignment="1">
      <alignment horizontal="left" vertical="center"/>
    </xf>
    <xf numFmtId="0" fontId="1" fillId="0" borderId="43" xfId="0" applyNumberFormat="1" applyFont="1" applyBorder="1" applyAlignment="1">
      <alignment horizontal="left" vertical="center"/>
    </xf>
    <xf numFmtId="0" fontId="1" fillId="0" borderId="39" xfId="0" applyNumberFormat="1" applyFont="1" applyBorder="1" applyAlignment="1">
      <alignment horizontal="left" vertical="center"/>
    </xf>
    <xf numFmtId="41" fontId="1" fillId="0" borderId="37" xfId="0" applyNumberFormat="1" applyFont="1" applyFill="1" applyBorder="1" applyAlignment="1">
      <alignment horizontal="left" vertical="center" wrapText="1"/>
    </xf>
    <xf numFmtId="41" fontId="1" fillId="0" borderId="43" xfId="0" applyNumberFormat="1" applyFont="1" applyFill="1" applyBorder="1" applyAlignment="1">
      <alignment horizontal="left" vertical="center" wrapText="1"/>
    </xf>
    <xf numFmtId="41" fontId="1" fillId="0" borderId="39" xfId="0" applyNumberFormat="1" applyFont="1" applyFill="1" applyBorder="1" applyAlignment="1">
      <alignment horizontal="left" vertical="center" wrapText="1"/>
    </xf>
    <xf numFmtId="41" fontId="1" fillId="0" borderId="14" xfId="0" applyNumberFormat="1" applyFont="1" applyFill="1" applyBorder="1" applyAlignment="1">
      <alignment horizontal="center" vertical="center" wrapText="1"/>
    </xf>
    <xf numFmtId="41" fontId="1" fillId="0" borderId="40" xfId="0" applyNumberFormat="1" applyFont="1" applyFill="1" applyBorder="1" applyAlignment="1">
      <alignment horizontal="center" vertical="center" wrapText="1"/>
    </xf>
    <xf numFmtId="41" fontId="2" fillId="0" borderId="27" xfId="1" applyNumberFormat="1" applyFont="1" applyFill="1" applyBorder="1" applyAlignment="1">
      <alignment horizontal="center"/>
    </xf>
    <xf numFmtId="41" fontId="2" fillId="0" borderId="28" xfId="1" applyNumberFormat="1" applyFont="1" applyFill="1" applyBorder="1" applyAlignment="1">
      <alignment horizontal="center"/>
    </xf>
    <xf numFmtId="41" fontId="2" fillId="0" borderId="35" xfId="1" applyNumberFormat="1" applyFont="1" applyFill="1" applyBorder="1" applyAlignment="1">
      <alignment horizontal="center"/>
    </xf>
    <xf numFmtId="41" fontId="1" fillId="0" borderId="26" xfId="0" applyNumberFormat="1" applyFont="1" applyFill="1" applyBorder="1" applyAlignment="1">
      <alignment horizontal="center" vertical="center" wrapText="1"/>
    </xf>
    <xf numFmtId="41" fontId="1" fillId="0" borderId="14" xfId="1" applyNumberFormat="1" applyFont="1" applyFill="1" applyBorder="1" applyAlignment="1">
      <alignment horizontal="center" vertical="center"/>
    </xf>
    <xf numFmtId="41" fontId="1" fillId="0" borderId="14" xfId="1" applyNumberFormat="1" applyFont="1" applyFill="1" applyBorder="1" applyAlignment="1">
      <alignment horizontal="center" vertical="center" wrapText="1"/>
    </xf>
    <xf numFmtId="41" fontId="1" fillId="0" borderId="37" xfId="1" applyNumberFormat="1" applyFont="1" applyFill="1" applyBorder="1" applyAlignment="1">
      <alignment horizontal="center" vertical="center"/>
    </xf>
    <xf numFmtId="41" fontId="1" fillId="0" borderId="43" xfId="1" applyNumberFormat="1" applyFont="1" applyFill="1" applyBorder="1" applyAlignment="1">
      <alignment horizontal="center" vertical="center"/>
    </xf>
    <xf numFmtId="41" fontId="1" fillId="0" borderId="39" xfId="1" applyNumberFormat="1" applyFont="1" applyFill="1" applyBorder="1" applyAlignment="1">
      <alignment horizontal="center" vertical="center"/>
    </xf>
    <xf numFmtId="4" fontId="1" fillId="0" borderId="14" xfId="1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 indent="2"/>
    </xf>
    <xf numFmtId="0" fontId="1" fillId="0" borderId="14" xfId="0" applyNumberFormat="1" applyFont="1" applyBorder="1" applyAlignment="1">
      <alignment horizontal="left" vertical="center" inden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43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left" vertical="center"/>
    </xf>
    <xf numFmtId="0" fontId="1" fillId="0" borderId="37" xfId="0" applyNumberFormat="1" applyFont="1" applyBorder="1" applyAlignment="1">
      <alignment horizontal="left" vertical="center" wrapText="1" indent="3"/>
    </xf>
    <xf numFmtId="0" fontId="1" fillId="0" borderId="43" xfId="0" applyNumberFormat="1" applyFont="1" applyBorder="1" applyAlignment="1">
      <alignment horizontal="left" vertical="center" wrapText="1" indent="3"/>
    </xf>
    <xf numFmtId="0" fontId="1" fillId="0" borderId="39" xfId="0" applyNumberFormat="1" applyFont="1" applyBorder="1" applyAlignment="1">
      <alignment horizontal="left" vertical="center" wrapText="1" indent="3"/>
    </xf>
    <xf numFmtId="0" fontId="1" fillId="0" borderId="41" xfId="0" applyNumberFormat="1" applyFont="1" applyBorder="1" applyAlignment="1">
      <alignment horizontal="left" vertical="center" indent="3"/>
    </xf>
    <xf numFmtId="0" fontId="1" fillId="0" borderId="38" xfId="0" applyNumberFormat="1" applyFont="1" applyBorder="1" applyAlignment="1">
      <alignment horizontal="left" vertical="center" indent="3"/>
    </xf>
    <xf numFmtId="0" fontId="1" fillId="0" borderId="42" xfId="0" applyNumberFormat="1" applyFont="1" applyBorder="1" applyAlignment="1">
      <alignment horizontal="left" vertical="center" indent="3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left" vertical="center"/>
    </xf>
    <xf numFmtId="0" fontId="1" fillId="0" borderId="38" xfId="0" applyNumberFormat="1" applyFont="1" applyBorder="1" applyAlignment="1">
      <alignment horizontal="left" vertical="center"/>
    </xf>
    <xf numFmtId="0" fontId="1" fillId="0" borderId="42" xfId="0" applyNumberFormat="1" applyFon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left" vertical="center" wrapText="1" indent="4"/>
    </xf>
    <xf numFmtId="0" fontId="1" fillId="0" borderId="43" xfId="0" applyNumberFormat="1" applyFont="1" applyBorder="1" applyAlignment="1">
      <alignment horizontal="left" vertical="center" wrapText="1" indent="4"/>
    </xf>
    <xf numFmtId="0" fontId="1" fillId="0" borderId="39" xfId="0" applyNumberFormat="1" applyFont="1" applyBorder="1" applyAlignment="1">
      <alignment horizontal="left" vertical="center" wrapText="1" indent="4"/>
    </xf>
    <xf numFmtId="0" fontId="5" fillId="0" borderId="21" xfId="0" applyNumberFormat="1" applyFont="1" applyBorder="1" applyAlignment="1">
      <alignment horizontal="center" vertical="top"/>
    </xf>
    <xf numFmtId="0" fontId="5" fillId="0" borderId="22" xfId="0" applyNumberFormat="1" applyFont="1" applyBorder="1" applyAlignment="1">
      <alignment horizontal="center" vertical="top"/>
    </xf>
    <xf numFmtId="0" fontId="5" fillId="0" borderId="23" xfId="0" applyNumberFormat="1" applyFont="1" applyBorder="1" applyAlignment="1">
      <alignment horizontal="center" vertical="top"/>
    </xf>
    <xf numFmtId="0" fontId="4" fillId="0" borderId="29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1" fillId="0" borderId="37" xfId="0" applyNumberFormat="1" applyFont="1" applyBorder="1" applyAlignment="1">
      <alignment horizontal="left" vertical="center" indent="5"/>
    </xf>
    <xf numFmtId="0" fontId="1" fillId="0" borderId="43" xfId="0" applyNumberFormat="1" applyFont="1" applyBorder="1" applyAlignment="1">
      <alignment horizontal="left" vertical="center" indent="5"/>
    </xf>
    <xf numFmtId="0" fontId="1" fillId="0" borderId="39" xfId="0" applyNumberFormat="1" applyFont="1" applyBorder="1" applyAlignment="1">
      <alignment horizontal="left" vertical="center" indent="5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3"/>
    <cellStyle name="Обычный 3 2" xfId="1"/>
    <cellStyle name="Обычный 4" xfId="4"/>
    <cellStyle name="Обычный 5" xfId="5"/>
    <cellStyle name="Обычный 7" xfId="2"/>
  </cellStyles>
  <dxfs count="0"/>
  <tableStyles count="0" defaultTableStyle="TableStyleMedium2" defaultPivotStyle="PivotStyleMedium9"/>
  <colors>
    <mruColors>
      <color rgb="FFCCFFCC"/>
      <color rgb="FFFFFFCC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0"/>
  <sheetViews>
    <sheetView tabSelected="1" workbookViewId="0">
      <selection activeCell="B369" sqref="B369:H370"/>
    </sheetView>
  </sheetViews>
  <sheetFormatPr defaultRowHeight="15.75" outlineLevelRow="2" x14ac:dyDescent="0.25"/>
  <cols>
    <col min="1" max="1" width="7.7109375" style="2" customWidth="1"/>
    <col min="2" max="2" width="9.140625" style="2" customWidth="1"/>
    <col min="3" max="3" width="12.28515625" style="2" customWidth="1"/>
    <col min="4" max="5" width="9.140625" style="2" customWidth="1"/>
    <col min="6" max="6" width="11.7109375" style="2" customWidth="1"/>
    <col min="7" max="8" width="9.140625" style="2" customWidth="1"/>
    <col min="9" max="9" width="10.42578125" style="2" customWidth="1"/>
    <col min="10" max="11" width="9.42578125" style="11" customWidth="1"/>
    <col min="12" max="13" width="9.42578125" style="2" customWidth="1"/>
    <col min="14" max="15" width="10.7109375" style="50" customWidth="1"/>
    <col min="16" max="16" width="12.7109375" style="50" customWidth="1"/>
    <col min="17" max="19" width="10.7109375" style="50" customWidth="1"/>
    <col min="20" max="21" width="13.140625" style="50" customWidth="1"/>
    <col min="22" max="253" width="9.140625" style="2"/>
    <col min="254" max="254" width="7.7109375" style="2" customWidth="1"/>
    <col min="255" max="255" width="9.140625" style="2" customWidth="1"/>
    <col min="256" max="256" width="12.28515625" style="2" customWidth="1"/>
    <col min="257" max="258" width="9.140625" style="2" customWidth="1"/>
    <col min="259" max="259" width="11.7109375" style="2" customWidth="1"/>
    <col min="260" max="261" width="9.140625" style="2" customWidth="1"/>
    <col min="262" max="262" width="10.42578125" style="2" customWidth="1"/>
    <col min="263" max="266" width="9.42578125" style="2" customWidth="1"/>
    <col min="267" max="267" width="15.28515625" style="2" customWidth="1"/>
    <col min="268" max="509" width="9.140625" style="2"/>
    <col min="510" max="510" width="7.7109375" style="2" customWidth="1"/>
    <col min="511" max="511" width="9.140625" style="2" customWidth="1"/>
    <col min="512" max="512" width="12.28515625" style="2" customWidth="1"/>
    <col min="513" max="514" width="9.140625" style="2" customWidth="1"/>
    <col min="515" max="515" width="11.7109375" style="2" customWidth="1"/>
    <col min="516" max="517" width="9.140625" style="2" customWidth="1"/>
    <col min="518" max="518" width="10.42578125" style="2" customWidth="1"/>
    <col min="519" max="522" width="9.42578125" style="2" customWidth="1"/>
    <col min="523" max="523" width="15.28515625" style="2" customWidth="1"/>
    <col min="524" max="765" width="9.140625" style="2"/>
    <col min="766" max="766" width="7.7109375" style="2" customWidth="1"/>
    <col min="767" max="767" width="9.140625" style="2" customWidth="1"/>
    <col min="768" max="768" width="12.28515625" style="2" customWidth="1"/>
    <col min="769" max="770" width="9.140625" style="2" customWidth="1"/>
    <col min="771" max="771" width="11.7109375" style="2" customWidth="1"/>
    <col min="772" max="773" width="9.140625" style="2" customWidth="1"/>
    <col min="774" max="774" width="10.42578125" style="2" customWidth="1"/>
    <col min="775" max="778" width="9.42578125" style="2" customWidth="1"/>
    <col min="779" max="779" width="15.28515625" style="2" customWidth="1"/>
    <col min="780" max="1021" width="9.140625" style="2"/>
    <col min="1022" max="1022" width="7.7109375" style="2" customWidth="1"/>
    <col min="1023" max="1023" width="9.140625" style="2" customWidth="1"/>
    <col min="1024" max="1024" width="12.28515625" style="2" customWidth="1"/>
    <col min="1025" max="1026" width="9.140625" style="2" customWidth="1"/>
    <col min="1027" max="1027" width="11.7109375" style="2" customWidth="1"/>
    <col min="1028" max="1029" width="9.140625" style="2" customWidth="1"/>
    <col min="1030" max="1030" width="10.42578125" style="2" customWidth="1"/>
    <col min="1031" max="1034" width="9.42578125" style="2" customWidth="1"/>
    <col min="1035" max="1035" width="15.28515625" style="2" customWidth="1"/>
    <col min="1036" max="1277" width="9.140625" style="2"/>
    <col min="1278" max="1278" width="7.7109375" style="2" customWidth="1"/>
    <col min="1279" max="1279" width="9.140625" style="2" customWidth="1"/>
    <col min="1280" max="1280" width="12.28515625" style="2" customWidth="1"/>
    <col min="1281" max="1282" width="9.140625" style="2" customWidth="1"/>
    <col min="1283" max="1283" width="11.7109375" style="2" customWidth="1"/>
    <col min="1284" max="1285" width="9.140625" style="2" customWidth="1"/>
    <col min="1286" max="1286" width="10.42578125" style="2" customWidth="1"/>
    <col min="1287" max="1290" width="9.42578125" style="2" customWidth="1"/>
    <col min="1291" max="1291" width="15.28515625" style="2" customWidth="1"/>
    <col min="1292" max="1533" width="9.140625" style="2"/>
    <col min="1534" max="1534" width="7.7109375" style="2" customWidth="1"/>
    <col min="1535" max="1535" width="9.140625" style="2" customWidth="1"/>
    <col min="1536" max="1536" width="12.28515625" style="2" customWidth="1"/>
    <col min="1537" max="1538" width="9.140625" style="2" customWidth="1"/>
    <col min="1539" max="1539" width="11.7109375" style="2" customWidth="1"/>
    <col min="1540" max="1541" width="9.140625" style="2" customWidth="1"/>
    <col min="1542" max="1542" width="10.42578125" style="2" customWidth="1"/>
    <col min="1543" max="1546" width="9.42578125" style="2" customWidth="1"/>
    <col min="1547" max="1547" width="15.28515625" style="2" customWidth="1"/>
    <col min="1548" max="1789" width="9.140625" style="2"/>
    <col min="1790" max="1790" width="7.7109375" style="2" customWidth="1"/>
    <col min="1791" max="1791" width="9.140625" style="2" customWidth="1"/>
    <col min="1792" max="1792" width="12.28515625" style="2" customWidth="1"/>
    <col min="1793" max="1794" width="9.140625" style="2" customWidth="1"/>
    <col min="1795" max="1795" width="11.7109375" style="2" customWidth="1"/>
    <col min="1796" max="1797" width="9.140625" style="2" customWidth="1"/>
    <col min="1798" max="1798" width="10.42578125" style="2" customWidth="1"/>
    <col min="1799" max="1802" width="9.42578125" style="2" customWidth="1"/>
    <col min="1803" max="1803" width="15.28515625" style="2" customWidth="1"/>
    <col min="1804" max="2045" width="9.140625" style="2"/>
    <col min="2046" max="2046" width="7.7109375" style="2" customWidth="1"/>
    <col min="2047" max="2047" width="9.140625" style="2" customWidth="1"/>
    <col min="2048" max="2048" width="12.28515625" style="2" customWidth="1"/>
    <col min="2049" max="2050" width="9.140625" style="2" customWidth="1"/>
    <col min="2051" max="2051" width="11.7109375" style="2" customWidth="1"/>
    <col min="2052" max="2053" width="9.140625" style="2" customWidth="1"/>
    <col min="2054" max="2054" width="10.42578125" style="2" customWidth="1"/>
    <col min="2055" max="2058" width="9.42578125" style="2" customWidth="1"/>
    <col min="2059" max="2059" width="15.28515625" style="2" customWidth="1"/>
    <col min="2060" max="2301" width="9.140625" style="2"/>
    <col min="2302" max="2302" width="7.7109375" style="2" customWidth="1"/>
    <col min="2303" max="2303" width="9.140625" style="2" customWidth="1"/>
    <col min="2304" max="2304" width="12.28515625" style="2" customWidth="1"/>
    <col min="2305" max="2306" width="9.140625" style="2" customWidth="1"/>
    <col min="2307" max="2307" width="11.7109375" style="2" customWidth="1"/>
    <col min="2308" max="2309" width="9.140625" style="2" customWidth="1"/>
    <col min="2310" max="2310" width="10.42578125" style="2" customWidth="1"/>
    <col min="2311" max="2314" width="9.42578125" style="2" customWidth="1"/>
    <col min="2315" max="2315" width="15.28515625" style="2" customWidth="1"/>
    <col min="2316" max="2557" width="9.140625" style="2"/>
    <col min="2558" max="2558" width="7.7109375" style="2" customWidth="1"/>
    <col min="2559" max="2559" width="9.140625" style="2" customWidth="1"/>
    <col min="2560" max="2560" width="12.28515625" style="2" customWidth="1"/>
    <col min="2561" max="2562" width="9.140625" style="2" customWidth="1"/>
    <col min="2563" max="2563" width="11.7109375" style="2" customWidth="1"/>
    <col min="2564" max="2565" width="9.140625" style="2" customWidth="1"/>
    <col min="2566" max="2566" width="10.42578125" style="2" customWidth="1"/>
    <col min="2567" max="2570" width="9.42578125" style="2" customWidth="1"/>
    <col min="2571" max="2571" width="15.28515625" style="2" customWidth="1"/>
    <col min="2572" max="2813" width="9.140625" style="2"/>
    <col min="2814" max="2814" width="7.7109375" style="2" customWidth="1"/>
    <col min="2815" max="2815" width="9.140625" style="2" customWidth="1"/>
    <col min="2816" max="2816" width="12.28515625" style="2" customWidth="1"/>
    <col min="2817" max="2818" width="9.140625" style="2" customWidth="1"/>
    <col min="2819" max="2819" width="11.7109375" style="2" customWidth="1"/>
    <col min="2820" max="2821" width="9.140625" style="2" customWidth="1"/>
    <col min="2822" max="2822" width="10.42578125" style="2" customWidth="1"/>
    <col min="2823" max="2826" width="9.42578125" style="2" customWidth="1"/>
    <col min="2827" max="2827" width="15.28515625" style="2" customWidth="1"/>
    <col min="2828" max="3069" width="9.140625" style="2"/>
    <col min="3070" max="3070" width="7.7109375" style="2" customWidth="1"/>
    <col min="3071" max="3071" width="9.140625" style="2" customWidth="1"/>
    <col min="3072" max="3072" width="12.28515625" style="2" customWidth="1"/>
    <col min="3073" max="3074" width="9.140625" style="2" customWidth="1"/>
    <col min="3075" max="3075" width="11.7109375" style="2" customWidth="1"/>
    <col min="3076" max="3077" width="9.140625" style="2" customWidth="1"/>
    <col min="3078" max="3078" width="10.42578125" style="2" customWidth="1"/>
    <col min="3079" max="3082" width="9.42578125" style="2" customWidth="1"/>
    <col min="3083" max="3083" width="15.28515625" style="2" customWidth="1"/>
    <col min="3084" max="3325" width="9.140625" style="2"/>
    <col min="3326" max="3326" width="7.7109375" style="2" customWidth="1"/>
    <col min="3327" max="3327" width="9.140625" style="2" customWidth="1"/>
    <col min="3328" max="3328" width="12.28515625" style="2" customWidth="1"/>
    <col min="3329" max="3330" width="9.140625" style="2" customWidth="1"/>
    <col min="3331" max="3331" width="11.7109375" style="2" customWidth="1"/>
    <col min="3332" max="3333" width="9.140625" style="2" customWidth="1"/>
    <col min="3334" max="3334" width="10.42578125" style="2" customWidth="1"/>
    <col min="3335" max="3338" width="9.42578125" style="2" customWidth="1"/>
    <col min="3339" max="3339" width="15.28515625" style="2" customWidth="1"/>
    <col min="3340" max="3581" width="9.140625" style="2"/>
    <col min="3582" max="3582" width="7.7109375" style="2" customWidth="1"/>
    <col min="3583" max="3583" width="9.140625" style="2" customWidth="1"/>
    <col min="3584" max="3584" width="12.28515625" style="2" customWidth="1"/>
    <col min="3585" max="3586" width="9.140625" style="2" customWidth="1"/>
    <col min="3587" max="3587" width="11.7109375" style="2" customWidth="1"/>
    <col min="3588" max="3589" width="9.140625" style="2" customWidth="1"/>
    <col min="3590" max="3590" width="10.42578125" style="2" customWidth="1"/>
    <col min="3591" max="3594" width="9.42578125" style="2" customWidth="1"/>
    <col min="3595" max="3595" width="15.28515625" style="2" customWidth="1"/>
    <col min="3596" max="3837" width="9.140625" style="2"/>
    <col min="3838" max="3838" width="7.7109375" style="2" customWidth="1"/>
    <col min="3839" max="3839" width="9.140625" style="2" customWidth="1"/>
    <col min="3840" max="3840" width="12.28515625" style="2" customWidth="1"/>
    <col min="3841" max="3842" width="9.140625" style="2" customWidth="1"/>
    <col min="3843" max="3843" width="11.7109375" style="2" customWidth="1"/>
    <col min="3844" max="3845" width="9.140625" style="2" customWidth="1"/>
    <col min="3846" max="3846" width="10.42578125" style="2" customWidth="1"/>
    <col min="3847" max="3850" width="9.42578125" style="2" customWidth="1"/>
    <col min="3851" max="3851" width="15.28515625" style="2" customWidth="1"/>
    <col min="3852" max="4093" width="9.140625" style="2"/>
    <col min="4094" max="4094" width="7.7109375" style="2" customWidth="1"/>
    <col min="4095" max="4095" width="9.140625" style="2" customWidth="1"/>
    <col min="4096" max="4096" width="12.28515625" style="2" customWidth="1"/>
    <col min="4097" max="4098" width="9.140625" style="2" customWidth="1"/>
    <col min="4099" max="4099" width="11.7109375" style="2" customWidth="1"/>
    <col min="4100" max="4101" width="9.140625" style="2" customWidth="1"/>
    <col min="4102" max="4102" width="10.42578125" style="2" customWidth="1"/>
    <col min="4103" max="4106" width="9.42578125" style="2" customWidth="1"/>
    <col min="4107" max="4107" width="15.28515625" style="2" customWidth="1"/>
    <col min="4108" max="4349" width="9.140625" style="2"/>
    <col min="4350" max="4350" width="7.7109375" style="2" customWidth="1"/>
    <col min="4351" max="4351" width="9.140625" style="2" customWidth="1"/>
    <col min="4352" max="4352" width="12.28515625" style="2" customWidth="1"/>
    <col min="4353" max="4354" width="9.140625" style="2" customWidth="1"/>
    <col min="4355" max="4355" width="11.7109375" style="2" customWidth="1"/>
    <col min="4356" max="4357" width="9.140625" style="2" customWidth="1"/>
    <col min="4358" max="4358" width="10.42578125" style="2" customWidth="1"/>
    <col min="4359" max="4362" width="9.42578125" style="2" customWidth="1"/>
    <col min="4363" max="4363" width="15.28515625" style="2" customWidth="1"/>
    <col min="4364" max="4605" width="9.140625" style="2"/>
    <col min="4606" max="4606" width="7.7109375" style="2" customWidth="1"/>
    <col min="4607" max="4607" width="9.140625" style="2" customWidth="1"/>
    <col min="4608" max="4608" width="12.28515625" style="2" customWidth="1"/>
    <col min="4609" max="4610" width="9.140625" style="2" customWidth="1"/>
    <col min="4611" max="4611" width="11.7109375" style="2" customWidth="1"/>
    <col min="4612" max="4613" width="9.140625" style="2" customWidth="1"/>
    <col min="4614" max="4614" width="10.42578125" style="2" customWidth="1"/>
    <col min="4615" max="4618" width="9.42578125" style="2" customWidth="1"/>
    <col min="4619" max="4619" width="15.28515625" style="2" customWidth="1"/>
    <col min="4620" max="4861" width="9.140625" style="2"/>
    <col min="4862" max="4862" width="7.7109375" style="2" customWidth="1"/>
    <col min="4863" max="4863" width="9.140625" style="2" customWidth="1"/>
    <col min="4864" max="4864" width="12.28515625" style="2" customWidth="1"/>
    <col min="4865" max="4866" width="9.140625" style="2" customWidth="1"/>
    <col min="4867" max="4867" width="11.7109375" style="2" customWidth="1"/>
    <col min="4868" max="4869" width="9.140625" style="2" customWidth="1"/>
    <col min="4870" max="4870" width="10.42578125" style="2" customWidth="1"/>
    <col min="4871" max="4874" width="9.42578125" style="2" customWidth="1"/>
    <col min="4875" max="4875" width="15.28515625" style="2" customWidth="1"/>
    <col min="4876" max="5117" width="9.140625" style="2"/>
    <col min="5118" max="5118" width="7.7109375" style="2" customWidth="1"/>
    <col min="5119" max="5119" width="9.140625" style="2" customWidth="1"/>
    <col min="5120" max="5120" width="12.28515625" style="2" customWidth="1"/>
    <col min="5121" max="5122" width="9.140625" style="2" customWidth="1"/>
    <col min="5123" max="5123" width="11.7109375" style="2" customWidth="1"/>
    <col min="5124" max="5125" width="9.140625" style="2" customWidth="1"/>
    <col min="5126" max="5126" width="10.42578125" style="2" customWidth="1"/>
    <col min="5127" max="5130" width="9.42578125" style="2" customWidth="1"/>
    <col min="5131" max="5131" width="15.28515625" style="2" customWidth="1"/>
    <col min="5132" max="5373" width="9.140625" style="2"/>
    <col min="5374" max="5374" width="7.7109375" style="2" customWidth="1"/>
    <col min="5375" max="5375" width="9.140625" style="2" customWidth="1"/>
    <col min="5376" max="5376" width="12.28515625" style="2" customWidth="1"/>
    <col min="5377" max="5378" width="9.140625" style="2" customWidth="1"/>
    <col min="5379" max="5379" width="11.7109375" style="2" customWidth="1"/>
    <col min="5380" max="5381" width="9.140625" style="2" customWidth="1"/>
    <col min="5382" max="5382" width="10.42578125" style="2" customWidth="1"/>
    <col min="5383" max="5386" width="9.42578125" style="2" customWidth="1"/>
    <col min="5387" max="5387" width="15.28515625" style="2" customWidth="1"/>
    <col min="5388" max="5629" width="9.140625" style="2"/>
    <col min="5630" max="5630" width="7.7109375" style="2" customWidth="1"/>
    <col min="5631" max="5631" width="9.140625" style="2" customWidth="1"/>
    <col min="5632" max="5632" width="12.28515625" style="2" customWidth="1"/>
    <col min="5633" max="5634" width="9.140625" style="2" customWidth="1"/>
    <col min="5635" max="5635" width="11.7109375" style="2" customWidth="1"/>
    <col min="5636" max="5637" width="9.140625" style="2" customWidth="1"/>
    <col min="5638" max="5638" width="10.42578125" style="2" customWidth="1"/>
    <col min="5639" max="5642" width="9.42578125" style="2" customWidth="1"/>
    <col min="5643" max="5643" width="15.28515625" style="2" customWidth="1"/>
    <col min="5644" max="5885" width="9.140625" style="2"/>
    <col min="5886" max="5886" width="7.7109375" style="2" customWidth="1"/>
    <col min="5887" max="5887" width="9.140625" style="2" customWidth="1"/>
    <col min="5888" max="5888" width="12.28515625" style="2" customWidth="1"/>
    <col min="5889" max="5890" width="9.140625" style="2" customWidth="1"/>
    <col min="5891" max="5891" width="11.7109375" style="2" customWidth="1"/>
    <col min="5892" max="5893" width="9.140625" style="2" customWidth="1"/>
    <col min="5894" max="5894" width="10.42578125" style="2" customWidth="1"/>
    <col min="5895" max="5898" width="9.42578125" style="2" customWidth="1"/>
    <col min="5899" max="5899" width="15.28515625" style="2" customWidth="1"/>
    <col min="5900" max="6141" width="9.140625" style="2"/>
    <col min="6142" max="6142" width="7.7109375" style="2" customWidth="1"/>
    <col min="6143" max="6143" width="9.140625" style="2" customWidth="1"/>
    <col min="6144" max="6144" width="12.28515625" style="2" customWidth="1"/>
    <col min="6145" max="6146" width="9.140625" style="2" customWidth="1"/>
    <col min="6147" max="6147" width="11.7109375" style="2" customWidth="1"/>
    <col min="6148" max="6149" width="9.140625" style="2" customWidth="1"/>
    <col min="6150" max="6150" width="10.42578125" style="2" customWidth="1"/>
    <col min="6151" max="6154" width="9.42578125" style="2" customWidth="1"/>
    <col min="6155" max="6155" width="15.28515625" style="2" customWidth="1"/>
    <col min="6156" max="6397" width="9.140625" style="2"/>
    <col min="6398" max="6398" width="7.7109375" style="2" customWidth="1"/>
    <col min="6399" max="6399" width="9.140625" style="2" customWidth="1"/>
    <col min="6400" max="6400" width="12.28515625" style="2" customWidth="1"/>
    <col min="6401" max="6402" width="9.140625" style="2" customWidth="1"/>
    <col min="6403" max="6403" width="11.7109375" style="2" customWidth="1"/>
    <col min="6404" max="6405" width="9.140625" style="2" customWidth="1"/>
    <col min="6406" max="6406" width="10.42578125" style="2" customWidth="1"/>
    <col min="6407" max="6410" width="9.42578125" style="2" customWidth="1"/>
    <col min="6411" max="6411" width="15.28515625" style="2" customWidth="1"/>
    <col min="6412" max="6653" width="9.140625" style="2"/>
    <col min="6654" max="6654" width="7.7109375" style="2" customWidth="1"/>
    <col min="6655" max="6655" width="9.140625" style="2" customWidth="1"/>
    <col min="6656" max="6656" width="12.28515625" style="2" customWidth="1"/>
    <col min="6657" max="6658" width="9.140625" style="2" customWidth="1"/>
    <col min="6659" max="6659" width="11.7109375" style="2" customWidth="1"/>
    <col min="6660" max="6661" width="9.140625" style="2" customWidth="1"/>
    <col min="6662" max="6662" width="10.42578125" style="2" customWidth="1"/>
    <col min="6663" max="6666" width="9.42578125" style="2" customWidth="1"/>
    <col min="6667" max="6667" width="15.28515625" style="2" customWidth="1"/>
    <col min="6668" max="6909" width="9.140625" style="2"/>
    <col min="6910" max="6910" width="7.7109375" style="2" customWidth="1"/>
    <col min="6911" max="6911" width="9.140625" style="2" customWidth="1"/>
    <col min="6912" max="6912" width="12.28515625" style="2" customWidth="1"/>
    <col min="6913" max="6914" width="9.140625" style="2" customWidth="1"/>
    <col min="6915" max="6915" width="11.7109375" style="2" customWidth="1"/>
    <col min="6916" max="6917" width="9.140625" style="2" customWidth="1"/>
    <col min="6918" max="6918" width="10.42578125" style="2" customWidth="1"/>
    <col min="6919" max="6922" width="9.42578125" style="2" customWidth="1"/>
    <col min="6923" max="6923" width="15.28515625" style="2" customWidth="1"/>
    <col min="6924" max="7165" width="9.140625" style="2"/>
    <col min="7166" max="7166" width="7.7109375" style="2" customWidth="1"/>
    <col min="7167" max="7167" width="9.140625" style="2" customWidth="1"/>
    <col min="7168" max="7168" width="12.28515625" style="2" customWidth="1"/>
    <col min="7169" max="7170" width="9.140625" style="2" customWidth="1"/>
    <col min="7171" max="7171" width="11.7109375" style="2" customWidth="1"/>
    <col min="7172" max="7173" width="9.140625" style="2" customWidth="1"/>
    <col min="7174" max="7174" width="10.42578125" style="2" customWidth="1"/>
    <col min="7175" max="7178" width="9.42578125" style="2" customWidth="1"/>
    <col min="7179" max="7179" width="15.28515625" style="2" customWidth="1"/>
    <col min="7180" max="7421" width="9.140625" style="2"/>
    <col min="7422" max="7422" width="7.7109375" style="2" customWidth="1"/>
    <col min="7423" max="7423" width="9.140625" style="2" customWidth="1"/>
    <col min="7424" max="7424" width="12.28515625" style="2" customWidth="1"/>
    <col min="7425" max="7426" width="9.140625" style="2" customWidth="1"/>
    <col min="7427" max="7427" width="11.7109375" style="2" customWidth="1"/>
    <col min="7428" max="7429" width="9.140625" style="2" customWidth="1"/>
    <col min="7430" max="7430" width="10.42578125" style="2" customWidth="1"/>
    <col min="7431" max="7434" width="9.42578125" style="2" customWidth="1"/>
    <col min="7435" max="7435" width="15.28515625" style="2" customWidth="1"/>
    <col min="7436" max="7677" width="9.140625" style="2"/>
    <col min="7678" max="7678" width="7.7109375" style="2" customWidth="1"/>
    <col min="7679" max="7679" width="9.140625" style="2" customWidth="1"/>
    <col min="7680" max="7680" width="12.28515625" style="2" customWidth="1"/>
    <col min="7681" max="7682" width="9.140625" style="2" customWidth="1"/>
    <col min="7683" max="7683" width="11.7109375" style="2" customWidth="1"/>
    <col min="7684" max="7685" width="9.140625" style="2" customWidth="1"/>
    <col min="7686" max="7686" width="10.42578125" style="2" customWidth="1"/>
    <col min="7687" max="7690" width="9.42578125" style="2" customWidth="1"/>
    <col min="7691" max="7691" width="15.28515625" style="2" customWidth="1"/>
    <col min="7692" max="7933" width="9.140625" style="2"/>
    <col min="7934" max="7934" width="7.7109375" style="2" customWidth="1"/>
    <col min="7935" max="7935" width="9.140625" style="2" customWidth="1"/>
    <col min="7936" max="7936" width="12.28515625" style="2" customWidth="1"/>
    <col min="7937" max="7938" width="9.140625" style="2" customWidth="1"/>
    <col min="7939" max="7939" width="11.7109375" style="2" customWidth="1"/>
    <col min="7940" max="7941" width="9.140625" style="2" customWidth="1"/>
    <col min="7942" max="7942" width="10.42578125" style="2" customWidth="1"/>
    <col min="7943" max="7946" width="9.42578125" style="2" customWidth="1"/>
    <col min="7947" max="7947" width="15.28515625" style="2" customWidth="1"/>
    <col min="7948" max="8189" width="9.140625" style="2"/>
    <col min="8190" max="8190" width="7.7109375" style="2" customWidth="1"/>
    <col min="8191" max="8191" width="9.140625" style="2" customWidth="1"/>
    <col min="8192" max="8192" width="12.28515625" style="2" customWidth="1"/>
    <col min="8193" max="8194" width="9.140625" style="2" customWidth="1"/>
    <col min="8195" max="8195" width="11.7109375" style="2" customWidth="1"/>
    <col min="8196" max="8197" width="9.140625" style="2" customWidth="1"/>
    <col min="8198" max="8198" width="10.42578125" style="2" customWidth="1"/>
    <col min="8199" max="8202" width="9.42578125" style="2" customWidth="1"/>
    <col min="8203" max="8203" width="15.28515625" style="2" customWidth="1"/>
    <col min="8204" max="8445" width="9.140625" style="2"/>
    <col min="8446" max="8446" width="7.7109375" style="2" customWidth="1"/>
    <col min="8447" max="8447" width="9.140625" style="2" customWidth="1"/>
    <col min="8448" max="8448" width="12.28515625" style="2" customWidth="1"/>
    <col min="8449" max="8450" width="9.140625" style="2" customWidth="1"/>
    <col min="8451" max="8451" width="11.7109375" style="2" customWidth="1"/>
    <col min="8452" max="8453" width="9.140625" style="2" customWidth="1"/>
    <col min="8454" max="8454" width="10.42578125" style="2" customWidth="1"/>
    <col min="8455" max="8458" width="9.42578125" style="2" customWidth="1"/>
    <col min="8459" max="8459" width="15.28515625" style="2" customWidth="1"/>
    <col min="8460" max="8701" width="9.140625" style="2"/>
    <col min="8702" max="8702" width="7.7109375" style="2" customWidth="1"/>
    <col min="8703" max="8703" width="9.140625" style="2" customWidth="1"/>
    <col min="8704" max="8704" width="12.28515625" style="2" customWidth="1"/>
    <col min="8705" max="8706" width="9.140625" style="2" customWidth="1"/>
    <col min="8707" max="8707" width="11.7109375" style="2" customWidth="1"/>
    <col min="8708" max="8709" width="9.140625" style="2" customWidth="1"/>
    <col min="8710" max="8710" width="10.42578125" style="2" customWidth="1"/>
    <col min="8711" max="8714" width="9.42578125" style="2" customWidth="1"/>
    <col min="8715" max="8715" width="15.28515625" style="2" customWidth="1"/>
    <col min="8716" max="8957" width="9.140625" style="2"/>
    <col min="8958" max="8958" width="7.7109375" style="2" customWidth="1"/>
    <col min="8959" max="8959" width="9.140625" style="2" customWidth="1"/>
    <col min="8960" max="8960" width="12.28515625" style="2" customWidth="1"/>
    <col min="8961" max="8962" width="9.140625" style="2" customWidth="1"/>
    <col min="8963" max="8963" width="11.7109375" style="2" customWidth="1"/>
    <col min="8964" max="8965" width="9.140625" style="2" customWidth="1"/>
    <col min="8966" max="8966" width="10.42578125" style="2" customWidth="1"/>
    <col min="8967" max="8970" width="9.42578125" style="2" customWidth="1"/>
    <col min="8971" max="8971" width="15.28515625" style="2" customWidth="1"/>
    <col min="8972" max="9213" width="9.140625" style="2"/>
    <col min="9214" max="9214" width="7.7109375" style="2" customWidth="1"/>
    <col min="9215" max="9215" width="9.140625" style="2" customWidth="1"/>
    <col min="9216" max="9216" width="12.28515625" style="2" customWidth="1"/>
    <col min="9217" max="9218" width="9.140625" style="2" customWidth="1"/>
    <col min="9219" max="9219" width="11.7109375" style="2" customWidth="1"/>
    <col min="9220" max="9221" width="9.140625" style="2" customWidth="1"/>
    <col min="9222" max="9222" width="10.42578125" style="2" customWidth="1"/>
    <col min="9223" max="9226" width="9.42578125" style="2" customWidth="1"/>
    <col min="9227" max="9227" width="15.28515625" style="2" customWidth="1"/>
    <col min="9228" max="9469" width="9.140625" style="2"/>
    <col min="9470" max="9470" width="7.7109375" style="2" customWidth="1"/>
    <col min="9471" max="9471" width="9.140625" style="2" customWidth="1"/>
    <col min="9472" max="9472" width="12.28515625" style="2" customWidth="1"/>
    <col min="9473" max="9474" width="9.140625" style="2" customWidth="1"/>
    <col min="9475" max="9475" width="11.7109375" style="2" customWidth="1"/>
    <col min="9476" max="9477" width="9.140625" style="2" customWidth="1"/>
    <col min="9478" max="9478" width="10.42578125" style="2" customWidth="1"/>
    <col min="9479" max="9482" width="9.42578125" style="2" customWidth="1"/>
    <col min="9483" max="9483" width="15.28515625" style="2" customWidth="1"/>
    <col min="9484" max="9725" width="9.140625" style="2"/>
    <col min="9726" max="9726" width="7.7109375" style="2" customWidth="1"/>
    <col min="9727" max="9727" width="9.140625" style="2" customWidth="1"/>
    <col min="9728" max="9728" width="12.28515625" style="2" customWidth="1"/>
    <col min="9729" max="9730" width="9.140625" style="2" customWidth="1"/>
    <col min="9731" max="9731" width="11.7109375" style="2" customWidth="1"/>
    <col min="9732" max="9733" width="9.140625" style="2" customWidth="1"/>
    <col min="9734" max="9734" width="10.42578125" style="2" customWidth="1"/>
    <col min="9735" max="9738" width="9.42578125" style="2" customWidth="1"/>
    <col min="9739" max="9739" width="15.28515625" style="2" customWidth="1"/>
    <col min="9740" max="9981" width="9.140625" style="2"/>
    <col min="9982" max="9982" width="7.7109375" style="2" customWidth="1"/>
    <col min="9983" max="9983" width="9.140625" style="2" customWidth="1"/>
    <col min="9984" max="9984" width="12.28515625" style="2" customWidth="1"/>
    <col min="9985" max="9986" width="9.140625" style="2" customWidth="1"/>
    <col min="9987" max="9987" width="11.7109375" style="2" customWidth="1"/>
    <col min="9988" max="9989" width="9.140625" style="2" customWidth="1"/>
    <col min="9990" max="9990" width="10.42578125" style="2" customWidth="1"/>
    <col min="9991" max="9994" width="9.42578125" style="2" customWidth="1"/>
    <col min="9995" max="9995" width="15.28515625" style="2" customWidth="1"/>
    <col min="9996" max="10237" width="9.140625" style="2"/>
    <col min="10238" max="10238" width="7.7109375" style="2" customWidth="1"/>
    <col min="10239" max="10239" width="9.140625" style="2" customWidth="1"/>
    <col min="10240" max="10240" width="12.28515625" style="2" customWidth="1"/>
    <col min="10241" max="10242" width="9.140625" style="2" customWidth="1"/>
    <col min="10243" max="10243" width="11.7109375" style="2" customWidth="1"/>
    <col min="10244" max="10245" width="9.140625" style="2" customWidth="1"/>
    <col min="10246" max="10246" width="10.42578125" style="2" customWidth="1"/>
    <col min="10247" max="10250" width="9.42578125" style="2" customWidth="1"/>
    <col min="10251" max="10251" width="15.28515625" style="2" customWidth="1"/>
    <col min="10252" max="10493" width="9.140625" style="2"/>
    <col min="10494" max="10494" width="7.7109375" style="2" customWidth="1"/>
    <col min="10495" max="10495" width="9.140625" style="2" customWidth="1"/>
    <col min="10496" max="10496" width="12.28515625" style="2" customWidth="1"/>
    <col min="10497" max="10498" width="9.140625" style="2" customWidth="1"/>
    <col min="10499" max="10499" width="11.7109375" style="2" customWidth="1"/>
    <col min="10500" max="10501" width="9.140625" style="2" customWidth="1"/>
    <col min="10502" max="10502" width="10.42578125" style="2" customWidth="1"/>
    <col min="10503" max="10506" width="9.42578125" style="2" customWidth="1"/>
    <col min="10507" max="10507" width="15.28515625" style="2" customWidth="1"/>
    <col min="10508" max="10749" width="9.140625" style="2"/>
    <col min="10750" max="10750" width="7.7109375" style="2" customWidth="1"/>
    <col min="10751" max="10751" width="9.140625" style="2" customWidth="1"/>
    <col min="10752" max="10752" width="12.28515625" style="2" customWidth="1"/>
    <col min="10753" max="10754" width="9.140625" style="2" customWidth="1"/>
    <col min="10755" max="10755" width="11.7109375" style="2" customWidth="1"/>
    <col min="10756" max="10757" width="9.140625" style="2" customWidth="1"/>
    <col min="10758" max="10758" width="10.42578125" style="2" customWidth="1"/>
    <col min="10759" max="10762" width="9.42578125" style="2" customWidth="1"/>
    <col min="10763" max="10763" width="15.28515625" style="2" customWidth="1"/>
    <col min="10764" max="11005" width="9.140625" style="2"/>
    <col min="11006" max="11006" width="7.7109375" style="2" customWidth="1"/>
    <col min="11007" max="11007" width="9.140625" style="2" customWidth="1"/>
    <col min="11008" max="11008" width="12.28515625" style="2" customWidth="1"/>
    <col min="11009" max="11010" width="9.140625" style="2" customWidth="1"/>
    <col min="11011" max="11011" width="11.7109375" style="2" customWidth="1"/>
    <col min="11012" max="11013" width="9.140625" style="2" customWidth="1"/>
    <col min="11014" max="11014" width="10.42578125" style="2" customWidth="1"/>
    <col min="11015" max="11018" width="9.42578125" style="2" customWidth="1"/>
    <col min="11019" max="11019" width="15.28515625" style="2" customWidth="1"/>
    <col min="11020" max="11261" width="9.140625" style="2"/>
    <col min="11262" max="11262" width="7.7109375" style="2" customWidth="1"/>
    <col min="11263" max="11263" width="9.140625" style="2" customWidth="1"/>
    <col min="11264" max="11264" width="12.28515625" style="2" customWidth="1"/>
    <col min="11265" max="11266" width="9.140625" style="2" customWidth="1"/>
    <col min="11267" max="11267" width="11.7109375" style="2" customWidth="1"/>
    <col min="11268" max="11269" width="9.140625" style="2" customWidth="1"/>
    <col min="11270" max="11270" width="10.42578125" style="2" customWidth="1"/>
    <col min="11271" max="11274" width="9.42578125" style="2" customWidth="1"/>
    <col min="11275" max="11275" width="15.28515625" style="2" customWidth="1"/>
    <col min="11276" max="11517" width="9.140625" style="2"/>
    <col min="11518" max="11518" width="7.7109375" style="2" customWidth="1"/>
    <col min="11519" max="11519" width="9.140625" style="2" customWidth="1"/>
    <col min="11520" max="11520" width="12.28515625" style="2" customWidth="1"/>
    <col min="11521" max="11522" width="9.140625" style="2" customWidth="1"/>
    <col min="11523" max="11523" width="11.7109375" style="2" customWidth="1"/>
    <col min="11524" max="11525" width="9.140625" style="2" customWidth="1"/>
    <col min="11526" max="11526" width="10.42578125" style="2" customWidth="1"/>
    <col min="11527" max="11530" width="9.42578125" style="2" customWidth="1"/>
    <col min="11531" max="11531" width="15.28515625" style="2" customWidth="1"/>
    <col min="11532" max="11773" width="9.140625" style="2"/>
    <col min="11774" max="11774" width="7.7109375" style="2" customWidth="1"/>
    <col min="11775" max="11775" width="9.140625" style="2" customWidth="1"/>
    <col min="11776" max="11776" width="12.28515625" style="2" customWidth="1"/>
    <col min="11777" max="11778" width="9.140625" style="2" customWidth="1"/>
    <col min="11779" max="11779" width="11.7109375" style="2" customWidth="1"/>
    <col min="11780" max="11781" width="9.140625" style="2" customWidth="1"/>
    <col min="11782" max="11782" width="10.42578125" style="2" customWidth="1"/>
    <col min="11783" max="11786" width="9.42578125" style="2" customWidth="1"/>
    <col min="11787" max="11787" width="15.28515625" style="2" customWidth="1"/>
    <col min="11788" max="12029" width="9.140625" style="2"/>
    <col min="12030" max="12030" width="7.7109375" style="2" customWidth="1"/>
    <col min="12031" max="12031" width="9.140625" style="2" customWidth="1"/>
    <col min="12032" max="12032" width="12.28515625" style="2" customWidth="1"/>
    <col min="12033" max="12034" width="9.140625" style="2" customWidth="1"/>
    <col min="12035" max="12035" width="11.7109375" style="2" customWidth="1"/>
    <col min="12036" max="12037" width="9.140625" style="2" customWidth="1"/>
    <col min="12038" max="12038" width="10.42578125" style="2" customWidth="1"/>
    <col min="12039" max="12042" width="9.42578125" style="2" customWidth="1"/>
    <col min="12043" max="12043" width="15.28515625" style="2" customWidth="1"/>
    <col min="12044" max="12285" width="9.140625" style="2"/>
    <col min="12286" max="12286" width="7.7109375" style="2" customWidth="1"/>
    <col min="12287" max="12287" width="9.140625" style="2" customWidth="1"/>
    <col min="12288" max="12288" width="12.28515625" style="2" customWidth="1"/>
    <col min="12289" max="12290" width="9.140625" style="2" customWidth="1"/>
    <col min="12291" max="12291" width="11.7109375" style="2" customWidth="1"/>
    <col min="12292" max="12293" width="9.140625" style="2" customWidth="1"/>
    <col min="12294" max="12294" width="10.42578125" style="2" customWidth="1"/>
    <col min="12295" max="12298" width="9.42578125" style="2" customWidth="1"/>
    <col min="12299" max="12299" width="15.28515625" style="2" customWidth="1"/>
    <col min="12300" max="12541" width="9.140625" style="2"/>
    <col min="12542" max="12542" width="7.7109375" style="2" customWidth="1"/>
    <col min="12543" max="12543" width="9.140625" style="2" customWidth="1"/>
    <col min="12544" max="12544" width="12.28515625" style="2" customWidth="1"/>
    <col min="12545" max="12546" width="9.140625" style="2" customWidth="1"/>
    <col min="12547" max="12547" width="11.7109375" style="2" customWidth="1"/>
    <col min="12548" max="12549" width="9.140625" style="2" customWidth="1"/>
    <col min="12550" max="12550" width="10.42578125" style="2" customWidth="1"/>
    <col min="12551" max="12554" width="9.42578125" style="2" customWidth="1"/>
    <col min="12555" max="12555" width="15.28515625" style="2" customWidth="1"/>
    <col min="12556" max="12797" width="9.140625" style="2"/>
    <col min="12798" max="12798" width="7.7109375" style="2" customWidth="1"/>
    <col min="12799" max="12799" width="9.140625" style="2" customWidth="1"/>
    <col min="12800" max="12800" width="12.28515625" style="2" customWidth="1"/>
    <col min="12801" max="12802" width="9.140625" style="2" customWidth="1"/>
    <col min="12803" max="12803" width="11.7109375" style="2" customWidth="1"/>
    <col min="12804" max="12805" width="9.140625" style="2" customWidth="1"/>
    <col min="12806" max="12806" width="10.42578125" style="2" customWidth="1"/>
    <col min="12807" max="12810" width="9.42578125" style="2" customWidth="1"/>
    <col min="12811" max="12811" width="15.28515625" style="2" customWidth="1"/>
    <col min="12812" max="13053" width="9.140625" style="2"/>
    <col min="13054" max="13054" width="7.7109375" style="2" customWidth="1"/>
    <col min="13055" max="13055" width="9.140625" style="2" customWidth="1"/>
    <col min="13056" max="13056" width="12.28515625" style="2" customWidth="1"/>
    <col min="13057" max="13058" width="9.140625" style="2" customWidth="1"/>
    <col min="13059" max="13059" width="11.7109375" style="2" customWidth="1"/>
    <col min="13060" max="13061" width="9.140625" style="2" customWidth="1"/>
    <col min="13062" max="13062" width="10.42578125" style="2" customWidth="1"/>
    <col min="13063" max="13066" width="9.42578125" style="2" customWidth="1"/>
    <col min="13067" max="13067" width="15.28515625" style="2" customWidth="1"/>
    <col min="13068" max="13309" width="9.140625" style="2"/>
    <col min="13310" max="13310" width="7.7109375" style="2" customWidth="1"/>
    <col min="13311" max="13311" width="9.140625" style="2" customWidth="1"/>
    <col min="13312" max="13312" width="12.28515625" style="2" customWidth="1"/>
    <col min="13313" max="13314" width="9.140625" style="2" customWidth="1"/>
    <col min="13315" max="13315" width="11.7109375" style="2" customWidth="1"/>
    <col min="13316" max="13317" width="9.140625" style="2" customWidth="1"/>
    <col min="13318" max="13318" width="10.42578125" style="2" customWidth="1"/>
    <col min="13319" max="13322" width="9.42578125" style="2" customWidth="1"/>
    <col min="13323" max="13323" width="15.28515625" style="2" customWidth="1"/>
    <col min="13324" max="13565" width="9.140625" style="2"/>
    <col min="13566" max="13566" width="7.7109375" style="2" customWidth="1"/>
    <col min="13567" max="13567" width="9.140625" style="2" customWidth="1"/>
    <col min="13568" max="13568" width="12.28515625" style="2" customWidth="1"/>
    <col min="13569" max="13570" width="9.140625" style="2" customWidth="1"/>
    <col min="13571" max="13571" width="11.7109375" style="2" customWidth="1"/>
    <col min="13572" max="13573" width="9.140625" style="2" customWidth="1"/>
    <col min="13574" max="13574" width="10.42578125" style="2" customWidth="1"/>
    <col min="13575" max="13578" width="9.42578125" style="2" customWidth="1"/>
    <col min="13579" max="13579" width="15.28515625" style="2" customWidth="1"/>
    <col min="13580" max="13821" width="9.140625" style="2"/>
    <col min="13822" max="13822" width="7.7109375" style="2" customWidth="1"/>
    <col min="13823" max="13823" width="9.140625" style="2" customWidth="1"/>
    <col min="13824" max="13824" width="12.28515625" style="2" customWidth="1"/>
    <col min="13825" max="13826" width="9.140625" style="2" customWidth="1"/>
    <col min="13827" max="13827" width="11.7109375" style="2" customWidth="1"/>
    <col min="13828" max="13829" width="9.140625" style="2" customWidth="1"/>
    <col min="13830" max="13830" width="10.42578125" style="2" customWidth="1"/>
    <col min="13831" max="13834" width="9.42578125" style="2" customWidth="1"/>
    <col min="13835" max="13835" width="15.28515625" style="2" customWidth="1"/>
    <col min="13836" max="14077" width="9.140625" style="2"/>
    <col min="14078" max="14078" width="7.7109375" style="2" customWidth="1"/>
    <col min="14079" max="14079" width="9.140625" style="2" customWidth="1"/>
    <col min="14080" max="14080" width="12.28515625" style="2" customWidth="1"/>
    <col min="14081" max="14082" width="9.140625" style="2" customWidth="1"/>
    <col min="14083" max="14083" width="11.7109375" style="2" customWidth="1"/>
    <col min="14084" max="14085" width="9.140625" style="2" customWidth="1"/>
    <col min="14086" max="14086" width="10.42578125" style="2" customWidth="1"/>
    <col min="14087" max="14090" width="9.42578125" style="2" customWidth="1"/>
    <col min="14091" max="14091" width="15.28515625" style="2" customWidth="1"/>
    <col min="14092" max="14333" width="9.140625" style="2"/>
    <col min="14334" max="14334" width="7.7109375" style="2" customWidth="1"/>
    <col min="14335" max="14335" width="9.140625" style="2" customWidth="1"/>
    <col min="14336" max="14336" width="12.28515625" style="2" customWidth="1"/>
    <col min="14337" max="14338" width="9.140625" style="2" customWidth="1"/>
    <col min="14339" max="14339" width="11.7109375" style="2" customWidth="1"/>
    <col min="14340" max="14341" width="9.140625" style="2" customWidth="1"/>
    <col min="14342" max="14342" width="10.42578125" style="2" customWidth="1"/>
    <col min="14343" max="14346" width="9.42578125" style="2" customWidth="1"/>
    <col min="14347" max="14347" width="15.28515625" style="2" customWidth="1"/>
    <col min="14348" max="14589" width="9.140625" style="2"/>
    <col min="14590" max="14590" width="7.7109375" style="2" customWidth="1"/>
    <col min="14591" max="14591" width="9.140625" style="2" customWidth="1"/>
    <col min="14592" max="14592" width="12.28515625" style="2" customWidth="1"/>
    <col min="14593" max="14594" width="9.140625" style="2" customWidth="1"/>
    <col min="14595" max="14595" width="11.7109375" style="2" customWidth="1"/>
    <col min="14596" max="14597" width="9.140625" style="2" customWidth="1"/>
    <col min="14598" max="14598" width="10.42578125" style="2" customWidth="1"/>
    <col min="14599" max="14602" width="9.42578125" style="2" customWidth="1"/>
    <col min="14603" max="14603" width="15.28515625" style="2" customWidth="1"/>
    <col min="14604" max="14845" width="9.140625" style="2"/>
    <col min="14846" max="14846" width="7.7109375" style="2" customWidth="1"/>
    <col min="14847" max="14847" width="9.140625" style="2" customWidth="1"/>
    <col min="14848" max="14848" width="12.28515625" style="2" customWidth="1"/>
    <col min="14849" max="14850" width="9.140625" style="2" customWidth="1"/>
    <col min="14851" max="14851" width="11.7109375" style="2" customWidth="1"/>
    <col min="14852" max="14853" width="9.140625" style="2" customWidth="1"/>
    <col min="14854" max="14854" width="10.42578125" style="2" customWidth="1"/>
    <col min="14855" max="14858" width="9.42578125" style="2" customWidth="1"/>
    <col min="14859" max="14859" width="15.28515625" style="2" customWidth="1"/>
    <col min="14860" max="15101" width="9.140625" style="2"/>
    <col min="15102" max="15102" width="7.7109375" style="2" customWidth="1"/>
    <col min="15103" max="15103" width="9.140625" style="2" customWidth="1"/>
    <col min="15104" max="15104" width="12.28515625" style="2" customWidth="1"/>
    <col min="15105" max="15106" width="9.140625" style="2" customWidth="1"/>
    <col min="15107" max="15107" width="11.7109375" style="2" customWidth="1"/>
    <col min="15108" max="15109" width="9.140625" style="2" customWidth="1"/>
    <col min="15110" max="15110" width="10.42578125" style="2" customWidth="1"/>
    <col min="15111" max="15114" width="9.42578125" style="2" customWidth="1"/>
    <col min="15115" max="15115" width="15.28515625" style="2" customWidth="1"/>
    <col min="15116" max="15357" width="9.140625" style="2"/>
    <col min="15358" max="15358" width="7.7109375" style="2" customWidth="1"/>
    <col min="15359" max="15359" width="9.140625" style="2" customWidth="1"/>
    <col min="15360" max="15360" width="12.28515625" style="2" customWidth="1"/>
    <col min="15361" max="15362" width="9.140625" style="2" customWidth="1"/>
    <col min="15363" max="15363" width="11.7109375" style="2" customWidth="1"/>
    <col min="15364" max="15365" width="9.140625" style="2" customWidth="1"/>
    <col min="15366" max="15366" width="10.42578125" style="2" customWidth="1"/>
    <col min="15367" max="15370" width="9.42578125" style="2" customWidth="1"/>
    <col min="15371" max="15371" width="15.28515625" style="2" customWidth="1"/>
    <col min="15372" max="15613" width="9.140625" style="2"/>
    <col min="15614" max="15614" width="7.7109375" style="2" customWidth="1"/>
    <col min="15615" max="15615" width="9.140625" style="2" customWidth="1"/>
    <col min="15616" max="15616" width="12.28515625" style="2" customWidth="1"/>
    <col min="15617" max="15618" width="9.140625" style="2" customWidth="1"/>
    <col min="15619" max="15619" width="11.7109375" style="2" customWidth="1"/>
    <col min="15620" max="15621" width="9.140625" style="2" customWidth="1"/>
    <col min="15622" max="15622" width="10.42578125" style="2" customWidth="1"/>
    <col min="15623" max="15626" width="9.42578125" style="2" customWidth="1"/>
    <col min="15627" max="15627" width="15.28515625" style="2" customWidth="1"/>
    <col min="15628" max="15869" width="9.140625" style="2"/>
    <col min="15870" max="15870" width="7.7109375" style="2" customWidth="1"/>
    <col min="15871" max="15871" width="9.140625" style="2" customWidth="1"/>
    <col min="15872" max="15872" width="12.28515625" style="2" customWidth="1"/>
    <col min="15873" max="15874" width="9.140625" style="2" customWidth="1"/>
    <col min="15875" max="15875" width="11.7109375" style="2" customWidth="1"/>
    <col min="15876" max="15877" width="9.140625" style="2" customWidth="1"/>
    <col min="15878" max="15878" width="10.42578125" style="2" customWidth="1"/>
    <col min="15879" max="15882" width="9.42578125" style="2" customWidth="1"/>
    <col min="15883" max="15883" width="15.28515625" style="2" customWidth="1"/>
    <col min="15884" max="16125" width="9.140625" style="2"/>
    <col min="16126" max="16126" width="7.7109375" style="2" customWidth="1"/>
    <col min="16127" max="16127" width="9.140625" style="2" customWidth="1"/>
    <col min="16128" max="16128" width="12.28515625" style="2" customWidth="1"/>
    <col min="16129" max="16130" width="9.140625" style="2" customWidth="1"/>
    <col min="16131" max="16131" width="11.7109375" style="2" customWidth="1"/>
    <col min="16132" max="16133" width="9.140625" style="2" customWidth="1"/>
    <col min="16134" max="16134" width="10.42578125" style="2" customWidth="1"/>
    <col min="16135" max="16138" width="9.42578125" style="2" customWidth="1"/>
    <col min="16139" max="16139" width="15.28515625" style="2" customWidth="1"/>
    <col min="16140" max="16384" width="9.140625" style="2"/>
  </cols>
  <sheetData>
    <row r="1" spans="1:21" s="1" customFormat="1" ht="12" customHeight="1" x14ac:dyDescent="0.2">
      <c r="J1" s="91"/>
      <c r="K1" s="91"/>
      <c r="N1" s="50"/>
      <c r="O1" s="50"/>
      <c r="P1" s="50"/>
      <c r="Q1" s="50"/>
      <c r="R1" s="50"/>
      <c r="S1" s="50"/>
      <c r="T1" s="50"/>
      <c r="U1" s="84" t="s">
        <v>690</v>
      </c>
    </row>
    <row r="2" spans="1:21" s="1" customFormat="1" ht="12" customHeight="1" x14ac:dyDescent="0.2">
      <c r="J2" s="91"/>
      <c r="K2" s="91"/>
      <c r="N2" s="50"/>
      <c r="O2" s="50"/>
      <c r="P2" s="50"/>
      <c r="Q2" s="50"/>
      <c r="R2" s="50"/>
      <c r="S2" s="50"/>
      <c r="T2" s="51"/>
      <c r="U2" s="84" t="s">
        <v>691</v>
      </c>
    </row>
    <row r="3" spans="1:21" ht="12" customHeight="1" x14ac:dyDescent="0.25">
      <c r="T3" s="51"/>
      <c r="U3" s="84" t="s">
        <v>692</v>
      </c>
    </row>
    <row r="4" spans="1:21" ht="12" customHeight="1" x14ac:dyDescent="0.25">
      <c r="A4" s="68"/>
      <c r="B4" s="68"/>
      <c r="C4" s="52" t="s">
        <v>693</v>
      </c>
      <c r="D4" s="53" t="s">
        <v>700</v>
      </c>
      <c r="E4" s="54" t="s">
        <v>694</v>
      </c>
      <c r="F4" s="54"/>
      <c r="G4" s="54"/>
      <c r="H4" s="54"/>
      <c r="I4" s="68"/>
      <c r="J4" s="92"/>
      <c r="K4" s="92"/>
      <c r="L4" s="68"/>
      <c r="M4" s="68"/>
    </row>
    <row r="5" spans="1:21" ht="12" customHeight="1" x14ac:dyDescent="0.25">
      <c r="N5" s="54"/>
      <c r="O5" s="54"/>
      <c r="P5" s="54"/>
      <c r="Q5" s="54"/>
      <c r="R5" s="54"/>
      <c r="S5" s="54"/>
      <c r="T5" s="54"/>
      <c r="U5" s="55"/>
    </row>
    <row r="6" spans="1:21" s="3" customFormat="1" ht="12" customHeight="1" x14ac:dyDescent="0.25">
      <c r="A6" s="3" t="s">
        <v>0</v>
      </c>
      <c r="D6" s="206" t="s">
        <v>1</v>
      </c>
      <c r="E6" s="206"/>
      <c r="F6" s="206"/>
      <c r="G6" s="206"/>
      <c r="H6" s="206"/>
      <c r="I6" s="206"/>
      <c r="J6" s="206"/>
      <c r="K6" s="206"/>
      <c r="L6" s="206"/>
      <c r="M6" s="206"/>
      <c r="N6" s="50"/>
      <c r="O6" s="50"/>
      <c r="P6" s="50"/>
      <c r="Q6" s="50"/>
      <c r="R6" s="50"/>
      <c r="S6" s="50"/>
      <c r="T6" s="50"/>
      <c r="U6" s="50"/>
    </row>
    <row r="7" spans="1:21" s="4" customFormat="1" ht="12" customHeight="1" x14ac:dyDescent="0.2">
      <c r="D7" s="207" t="s">
        <v>2</v>
      </c>
      <c r="E7" s="207"/>
      <c r="F7" s="207"/>
      <c r="G7" s="207"/>
      <c r="J7" s="93"/>
      <c r="K7" s="93"/>
      <c r="N7" s="50"/>
      <c r="O7" s="50"/>
      <c r="P7" s="50"/>
      <c r="Q7" s="50"/>
      <c r="R7" s="50"/>
      <c r="S7" s="50"/>
      <c r="T7" s="50"/>
      <c r="U7" s="50"/>
    </row>
    <row r="8" spans="1:21" ht="12" customHeight="1" x14ac:dyDescent="0.25"/>
    <row r="9" spans="1:21" s="3" customFormat="1" ht="12" customHeight="1" x14ac:dyDescent="0.25">
      <c r="D9" s="5" t="s">
        <v>3</v>
      </c>
      <c r="E9" s="206" t="s">
        <v>4</v>
      </c>
      <c r="F9" s="206"/>
      <c r="G9" s="206"/>
      <c r="H9" s="206"/>
      <c r="I9" s="206"/>
      <c r="J9" s="206"/>
      <c r="K9" s="206"/>
      <c r="L9" s="206"/>
      <c r="M9" s="206"/>
      <c r="N9" s="50"/>
      <c r="O9" s="50"/>
      <c r="P9" s="50"/>
      <c r="Q9" s="50"/>
      <c r="R9" s="50"/>
      <c r="S9" s="50"/>
      <c r="T9" s="50"/>
      <c r="U9" s="50"/>
    </row>
    <row r="10" spans="1:21" ht="12" customHeight="1" x14ac:dyDescent="0.25">
      <c r="N10" s="56"/>
      <c r="O10" s="56"/>
      <c r="P10" s="56"/>
      <c r="Q10" s="56"/>
      <c r="R10" s="56"/>
      <c r="S10" s="56"/>
      <c r="T10" s="56"/>
      <c r="U10" s="56"/>
    </row>
    <row r="11" spans="1:21" s="3" customFormat="1" ht="12" customHeight="1" x14ac:dyDescent="0.25">
      <c r="G11" s="5" t="s">
        <v>5</v>
      </c>
      <c r="H11" s="6" t="s">
        <v>703</v>
      </c>
      <c r="I11" s="3" t="s">
        <v>6</v>
      </c>
      <c r="J11" s="94"/>
      <c r="K11" s="94"/>
      <c r="N11" s="56"/>
      <c r="O11" s="56"/>
      <c r="P11" s="56"/>
      <c r="Q11" s="56"/>
      <c r="R11" s="56"/>
      <c r="S11" s="56"/>
      <c r="T11" s="56"/>
      <c r="U11" s="56"/>
    </row>
    <row r="12" spans="1:21" s="3" customFormat="1" ht="12" customHeight="1" x14ac:dyDescent="0.25">
      <c r="G12" s="5"/>
      <c r="H12" s="7"/>
      <c r="J12" s="94"/>
      <c r="K12" s="94"/>
      <c r="N12" s="56"/>
      <c r="O12" s="56"/>
      <c r="P12" s="56"/>
      <c r="Q12" s="56"/>
      <c r="R12" s="56"/>
      <c r="S12" s="56"/>
      <c r="T12" s="56"/>
      <c r="U12" s="56"/>
    </row>
    <row r="13" spans="1:21" ht="12" customHeight="1" x14ac:dyDescent="0.25">
      <c r="N13" s="56"/>
      <c r="O13" s="56"/>
      <c r="P13" s="56"/>
      <c r="Q13" s="56"/>
      <c r="R13" s="56"/>
      <c r="S13" s="56"/>
      <c r="T13" s="56"/>
      <c r="U13" s="56"/>
    </row>
    <row r="14" spans="1:21" ht="12" customHeight="1" x14ac:dyDescent="0.25">
      <c r="N14" s="56"/>
      <c r="O14" s="56"/>
      <c r="P14" s="56"/>
      <c r="Q14" s="56"/>
      <c r="R14" s="56"/>
      <c r="S14" s="56"/>
      <c r="T14" s="56"/>
      <c r="U14" s="56"/>
    </row>
    <row r="15" spans="1:21" s="3" customFormat="1" ht="12" customHeight="1" x14ac:dyDescent="0.25">
      <c r="A15" s="3" t="s">
        <v>7</v>
      </c>
      <c r="H15" s="106"/>
      <c r="I15" s="222" t="s">
        <v>701</v>
      </c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</row>
    <row r="16" spans="1:21" s="4" customFormat="1" ht="12" customHeight="1" x14ac:dyDescent="0.2">
      <c r="A16" s="8" t="s">
        <v>8</v>
      </c>
      <c r="J16" s="93"/>
      <c r="K16" s="93"/>
      <c r="N16" s="56"/>
      <c r="O16" s="56"/>
      <c r="P16" s="56"/>
      <c r="Q16" s="56"/>
      <c r="R16" s="56"/>
      <c r="S16" s="56"/>
      <c r="T16" s="56"/>
      <c r="U16" s="56"/>
    </row>
    <row r="17" spans="1:21" ht="12" customHeight="1" x14ac:dyDescent="0.25">
      <c r="N17" s="56"/>
      <c r="O17" s="56"/>
      <c r="P17" s="56"/>
      <c r="Q17" s="56"/>
      <c r="R17" s="56"/>
      <c r="S17" s="56"/>
      <c r="T17" s="56"/>
      <c r="U17" s="56"/>
    </row>
    <row r="18" spans="1:21" s="3" customFormat="1" ht="12" customHeight="1" thickBot="1" x14ac:dyDescent="0.3">
      <c r="A18" s="228" t="s">
        <v>9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</row>
    <row r="19" spans="1:21" s="1" customFormat="1" ht="42" customHeight="1" x14ac:dyDescent="0.2">
      <c r="A19" s="229" t="s">
        <v>10</v>
      </c>
      <c r="B19" s="231" t="s">
        <v>11</v>
      </c>
      <c r="C19" s="232"/>
      <c r="D19" s="232"/>
      <c r="E19" s="232"/>
      <c r="F19" s="232"/>
      <c r="G19" s="232"/>
      <c r="H19" s="233"/>
      <c r="I19" s="237" t="s">
        <v>12</v>
      </c>
      <c r="J19" s="226" t="s">
        <v>704</v>
      </c>
      <c r="K19" s="227"/>
      <c r="L19" s="226" t="s">
        <v>13</v>
      </c>
      <c r="M19" s="227"/>
      <c r="N19" s="223" t="s">
        <v>702</v>
      </c>
      <c r="O19" s="225"/>
      <c r="P19" s="223" t="s">
        <v>697</v>
      </c>
      <c r="Q19" s="225"/>
      <c r="R19" s="223" t="s">
        <v>698</v>
      </c>
      <c r="S19" s="225"/>
      <c r="T19" s="223" t="s">
        <v>695</v>
      </c>
      <c r="U19" s="224"/>
    </row>
    <row r="20" spans="1:21" s="1" customFormat="1" ht="76.5" x14ac:dyDescent="0.2">
      <c r="A20" s="230"/>
      <c r="B20" s="234"/>
      <c r="C20" s="235"/>
      <c r="D20" s="235"/>
      <c r="E20" s="235"/>
      <c r="F20" s="235"/>
      <c r="G20" s="235"/>
      <c r="H20" s="236"/>
      <c r="I20" s="238"/>
      <c r="J20" s="107" t="s">
        <v>705</v>
      </c>
      <c r="K20" s="108" t="s">
        <v>15</v>
      </c>
      <c r="L20" s="107" t="s">
        <v>705</v>
      </c>
      <c r="M20" s="108" t="s">
        <v>15</v>
      </c>
      <c r="N20" s="109" t="s">
        <v>705</v>
      </c>
      <c r="O20" s="109" t="s">
        <v>15</v>
      </c>
      <c r="P20" s="109" t="s">
        <v>705</v>
      </c>
      <c r="Q20" s="109" t="s">
        <v>696</v>
      </c>
      <c r="R20" s="109" t="s">
        <v>705</v>
      </c>
      <c r="S20" s="109" t="s">
        <v>696</v>
      </c>
      <c r="T20" s="109" t="s">
        <v>705</v>
      </c>
      <c r="U20" s="109" t="s">
        <v>696</v>
      </c>
    </row>
    <row r="21" spans="1:21" s="4" customFormat="1" ht="13.5" thickBot="1" x14ac:dyDescent="0.25">
      <c r="A21" s="110">
        <v>1</v>
      </c>
      <c r="B21" s="208">
        <v>2</v>
      </c>
      <c r="C21" s="209"/>
      <c r="D21" s="209"/>
      <c r="E21" s="209"/>
      <c r="F21" s="209"/>
      <c r="G21" s="209"/>
      <c r="H21" s="210"/>
      <c r="I21" s="10">
        <v>3</v>
      </c>
      <c r="J21" s="111">
        <v>4</v>
      </c>
      <c r="K21" s="110">
        <v>5</v>
      </c>
      <c r="L21" s="111">
        <v>6</v>
      </c>
      <c r="M21" s="110">
        <v>7</v>
      </c>
      <c r="N21" s="58">
        <v>8</v>
      </c>
      <c r="O21" s="58">
        <v>9</v>
      </c>
      <c r="P21" s="58">
        <v>10</v>
      </c>
      <c r="Q21" s="58">
        <v>11</v>
      </c>
      <c r="R21" s="58">
        <v>12</v>
      </c>
      <c r="S21" s="58">
        <v>13</v>
      </c>
      <c r="T21" s="58">
        <v>14</v>
      </c>
      <c r="U21" s="57">
        <v>15</v>
      </c>
    </row>
    <row r="22" spans="1:21" ht="16.5" thickBot="1" x14ac:dyDescent="0.3">
      <c r="A22" s="211" t="s">
        <v>16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11"/>
      <c r="O22" s="11"/>
      <c r="P22" s="2"/>
      <c r="Q22" s="2"/>
      <c r="R22" s="2"/>
      <c r="S22" s="2"/>
      <c r="T22" s="2"/>
      <c r="U22" s="2"/>
    </row>
    <row r="23" spans="1:21" s="1" customFormat="1" ht="12.75" x14ac:dyDescent="0.2">
      <c r="A23" s="12" t="s">
        <v>17</v>
      </c>
      <c r="B23" s="213" t="s">
        <v>18</v>
      </c>
      <c r="C23" s="214"/>
      <c r="D23" s="214"/>
      <c r="E23" s="214"/>
      <c r="F23" s="214"/>
      <c r="G23" s="214"/>
      <c r="H23" s="215"/>
      <c r="I23" s="13" t="s">
        <v>19</v>
      </c>
      <c r="J23" s="112">
        <f t="shared" ref="J23:O23" si="0">J24+J28+J29+J30+J31+J32+J33+J34+J37</f>
        <v>193.98999999999998</v>
      </c>
      <c r="K23" s="112">
        <v>195.97</v>
      </c>
      <c r="L23" s="14">
        <f t="shared" si="0"/>
        <v>216.58099999999999</v>
      </c>
      <c r="M23" s="14">
        <f t="shared" si="0"/>
        <v>192.72500000000002</v>
      </c>
      <c r="N23" s="85">
        <f t="shared" si="0"/>
        <v>202.64099999999999</v>
      </c>
      <c r="O23" s="14">
        <f t="shared" si="0"/>
        <v>209.48999999999998</v>
      </c>
      <c r="P23" s="71">
        <f>SUM(P25:P37)</f>
        <v>244.01000000000002</v>
      </c>
      <c r="Q23" s="85">
        <f>Q24+Q28+Q29+Q30+Q31+Q32+Q33+Q34+Q37</f>
        <v>223.54138</v>
      </c>
      <c r="R23" s="71">
        <f>SUM(R25:R37)</f>
        <v>244.38806464000001</v>
      </c>
      <c r="S23" s="85">
        <f>S24+S28+S29+S30+S31+S32+S33+S34+S37</f>
        <v>244.39806464</v>
      </c>
      <c r="T23" s="113">
        <f>J23+L23+N23+P23+R23</f>
        <v>1101.61006464</v>
      </c>
      <c r="U23" s="114">
        <f>J23+L23+N23+Q23+S23</f>
        <v>1081.1514446399999</v>
      </c>
    </row>
    <row r="24" spans="1:21" s="1" customFormat="1" ht="12" x14ac:dyDescent="0.2">
      <c r="A24" s="15" t="s">
        <v>20</v>
      </c>
      <c r="B24" s="216" t="s">
        <v>21</v>
      </c>
      <c r="C24" s="217"/>
      <c r="D24" s="217"/>
      <c r="E24" s="217"/>
      <c r="F24" s="217"/>
      <c r="G24" s="217"/>
      <c r="H24" s="218"/>
      <c r="I24" s="16" t="s">
        <v>19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</row>
    <row r="25" spans="1:21" s="1" customFormat="1" ht="24" customHeight="1" outlineLevel="1" x14ac:dyDescent="0.2">
      <c r="A25" s="15" t="s">
        <v>22</v>
      </c>
      <c r="B25" s="219" t="s">
        <v>23</v>
      </c>
      <c r="C25" s="220"/>
      <c r="D25" s="220"/>
      <c r="E25" s="220"/>
      <c r="F25" s="220"/>
      <c r="G25" s="220"/>
      <c r="H25" s="221"/>
      <c r="I25" s="16" t="s">
        <v>19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</row>
    <row r="26" spans="1:21" s="1" customFormat="1" ht="12" outlineLevel="1" x14ac:dyDescent="0.2">
      <c r="A26" s="15" t="s">
        <v>24</v>
      </c>
      <c r="B26" s="219" t="s">
        <v>25</v>
      </c>
      <c r="C26" s="220"/>
      <c r="D26" s="220"/>
      <c r="E26" s="220"/>
      <c r="F26" s="220"/>
      <c r="G26" s="220"/>
      <c r="H26" s="221"/>
      <c r="I26" s="16" t="s">
        <v>19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</row>
    <row r="27" spans="1:21" s="1" customFormat="1" ht="24" customHeight="1" outlineLevel="1" x14ac:dyDescent="0.2">
      <c r="A27" s="15" t="s">
        <v>26</v>
      </c>
      <c r="B27" s="219" t="s">
        <v>27</v>
      </c>
      <c r="C27" s="220"/>
      <c r="D27" s="220"/>
      <c r="E27" s="220"/>
      <c r="F27" s="220"/>
      <c r="G27" s="220"/>
      <c r="H27" s="221"/>
      <c r="I27" s="16" t="s">
        <v>19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</row>
    <row r="28" spans="1:21" s="1" customFormat="1" ht="12.75" thickBot="1" x14ac:dyDescent="0.25">
      <c r="A28" s="15" t="s">
        <v>28</v>
      </c>
      <c r="B28" s="216" t="s">
        <v>29</v>
      </c>
      <c r="C28" s="217"/>
      <c r="D28" s="217"/>
      <c r="E28" s="217"/>
      <c r="F28" s="217"/>
      <c r="G28" s="217"/>
      <c r="H28" s="218"/>
      <c r="I28" s="16" t="s">
        <v>19</v>
      </c>
      <c r="J28" s="115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</row>
    <row r="29" spans="1:21" s="1" customFormat="1" ht="12.75" x14ac:dyDescent="0.2">
      <c r="A29" s="15" t="s">
        <v>30</v>
      </c>
      <c r="B29" s="216" t="s">
        <v>31</v>
      </c>
      <c r="C29" s="217"/>
      <c r="D29" s="217"/>
      <c r="E29" s="217"/>
      <c r="F29" s="217"/>
      <c r="G29" s="217"/>
      <c r="H29" s="218"/>
      <c r="I29" s="16" t="s">
        <v>19</v>
      </c>
      <c r="J29" s="115">
        <v>174.01</v>
      </c>
      <c r="K29" s="116">
        <v>174.08</v>
      </c>
      <c r="L29" s="15">
        <v>193.69</v>
      </c>
      <c r="M29" s="117">
        <v>176.56</v>
      </c>
      <c r="N29" s="117">
        <v>184.39</v>
      </c>
      <c r="O29" s="117">
        <v>186.67</v>
      </c>
      <c r="P29" s="72">
        <v>209.61</v>
      </c>
      <c r="Q29" s="72">
        <v>194.05</v>
      </c>
      <c r="R29" s="72">
        <v>221.28</v>
      </c>
      <c r="S29" s="72">
        <v>221.29</v>
      </c>
      <c r="T29" s="113">
        <f>J29+L29+N29+P29+R29</f>
        <v>982.9799999999999</v>
      </c>
      <c r="U29" s="114">
        <f>J29+L29+N29+Q29+S29</f>
        <v>967.42999999999984</v>
      </c>
    </row>
    <row r="30" spans="1:21" s="1" customFormat="1" ht="13.5" thickBot="1" x14ac:dyDescent="0.25">
      <c r="A30" s="15" t="s">
        <v>32</v>
      </c>
      <c r="B30" s="216" t="s">
        <v>33</v>
      </c>
      <c r="C30" s="217"/>
      <c r="D30" s="217"/>
      <c r="E30" s="217"/>
      <c r="F30" s="217"/>
      <c r="G30" s="217"/>
      <c r="H30" s="218"/>
      <c r="I30" s="16" t="s">
        <v>19</v>
      </c>
      <c r="J30" s="115"/>
      <c r="K30" s="116"/>
      <c r="L30" s="15"/>
      <c r="M30" s="117"/>
      <c r="N30" s="117"/>
      <c r="O30" s="117"/>
      <c r="P30" s="72"/>
      <c r="Q30" s="72"/>
      <c r="R30" s="72"/>
      <c r="S30" s="72"/>
      <c r="T30" s="62"/>
      <c r="U30" s="61"/>
    </row>
    <row r="31" spans="1:21" s="1" customFormat="1" ht="12.75" x14ac:dyDescent="0.2">
      <c r="A31" s="15" t="s">
        <v>34</v>
      </c>
      <c r="B31" s="216" t="s">
        <v>35</v>
      </c>
      <c r="C31" s="217"/>
      <c r="D31" s="217"/>
      <c r="E31" s="217"/>
      <c r="F31" s="217"/>
      <c r="G31" s="217"/>
      <c r="H31" s="218"/>
      <c r="I31" s="16" t="s">
        <v>19</v>
      </c>
      <c r="J31" s="118">
        <v>10.47</v>
      </c>
      <c r="K31" s="119">
        <v>5.45</v>
      </c>
      <c r="L31" s="18">
        <v>5.7030000000000003</v>
      </c>
      <c r="M31" s="120">
        <v>2.169</v>
      </c>
      <c r="N31" s="120">
        <v>10.029999999999999</v>
      </c>
      <c r="O31" s="120">
        <v>0.98</v>
      </c>
      <c r="P31" s="72">
        <v>15.56</v>
      </c>
      <c r="Q31" s="72">
        <v>10.491379999999999</v>
      </c>
      <c r="R31" s="72">
        <v>10.99496624</v>
      </c>
      <c r="S31" s="72">
        <v>10.99496624</v>
      </c>
      <c r="T31" s="113">
        <f>J31+L31+N31+P31+R31</f>
        <v>52.757966240000002</v>
      </c>
      <c r="U31" s="114">
        <f>J31+L31+N31+Q31+S31</f>
        <v>47.689346240000006</v>
      </c>
    </row>
    <row r="32" spans="1:21" s="1" customFormat="1" ht="12" x14ac:dyDescent="0.2">
      <c r="A32" s="15" t="s">
        <v>36</v>
      </c>
      <c r="B32" s="216" t="s">
        <v>37</v>
      </c>
      <c r="C32" s="217"/>
      <c r="D32" s="217"/>
      <c r="E32" s="217"/>
      <c r="F32" s="217"/>
      <c r="G32" s="217"/>
      <c r="H32" s="218"/>
      <c r="I32" s="16" t="s">
        <v>19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</row>
    <row r="33" spans="1:22" s="1" customFormat="1" ht="12" x14ac:dyDescent="0.2">
      <c r="A33" s="15" t="s">
        <v>38</v>
      </c>
      <c r="B33" s="216" t="s">
        <v>39</v>
      </c>
      <c r="C33" s="217"/>
      <c r="D33" s="217"/>
      <c r="E33" s="217"/>
      <c r="F33" s="217"/>
      <c r="G33" s="217"/>
      <c r="H33" s="218"/>
      <c r="I33" s="16" t="s">
        <v>19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</row>
    <row r="34" spans="1:22" s="1" customFormat="1" ht="24" customHeight="1" x14ac:dyDescent="0.2">
      <c r="A34" s="15" t="s">
        <v>40</v>
      </c>
      <c r="B34" s="219" t="s">
        <v>41</v>
      </c>
      <c r="C34" s="220"/>
      <c r="D34" s="220"/>
      <c r="E34" s="220"/>
      <c r="F34" s="220"/>
      <c r="G34" s="220"/>
      <c r="H34" s="221"/>
      <c r="I34" s="16" t="s">
        <v>19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</row>
    <row r="35" spans="1:22" s="1" customFormat="1" ht="12" outlineLevel="1" x14ac:dyDescent="0.2">
      <c r="A35" s="15" t="s">
        <v>42</v>
      </c>
      <c r="B35" s="239" t="s">
        <v>43</v>
      </c>
      <c r="C35" s="240"/>
      <c r="D35" s="240"/>
      <c r="E35" s="240"/>
      <c r="F35" s="240"/>
      <c r="G35" s="240"/>
      <c r="H35" s="241"/>
      <c r="I35" s="16" t="s">
        <v>19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</row>
    <row r="36" spans="1:22" s="1" customFormat="1" ht="12.75" outlineLevel="1" thickBot="1" x14ac:dyDescent="0.25">
      <c r="A36" s="15" t="s">
        <v>44</v>
      </c>
      <c r="B36" s="239" t="s">
        <v>45</v>
      </c>
      <c r="C36" s="240"/>
      <c r="D36" s="240"/>
      <c r="E36" s="240"/>
      <c r="F36" s="240"/>
      <c r="G36" s="240"/>
      <c r="H36" s="241"/>
      <c r="I36" s="16" t="s">
        <v>19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</row>
    <row r="37" spans="1:22" s="1" customFormat="1" ht="13.5" thickBot="1" x14ac:dyDescent="0.25">
      <c r="A37" s="15" t="s">
        <v>46</v>
      </c>
      <c r="B37" s="242" t="s">
        <v>47</v>
      </c>
      <c r="C37" s="243"/>
      <c r="D37" s="243"/>
      <c r="E37" s="243"/>
      <c r="F37" s="243"/>
      <c r="G37" s="243"/>
      <c r="H37" s="244"/>
      <c r="I37" s="19" t="s">
        <v>19</v>
      </c>
      <c r="J37" s="121">
        <v>9.51</v>
      </c>
      <c r="K37" s="122">
        <v>16.440000000000001</v>
      </c>
      <c r="L37" s="20">
        <v>17.187999999999999</v>
      </c>
      <c r="M37" s="21">
        <v>13.996</v>
      </c>
      <c r="N37" s="86">
        <v>8.2210000000000001</v>
      </c>
      <c r="O37" s="22">
        <v>21.84</v>
      </c>
      <c r="P37" s="74">
        <v>18.84</v>
      </c>
      <c r="Q37" s="74">
        <v>19</v>
      </c>
      <c r="R37" s="74">
        <v>12.113098400000002</v>
      </c>
      <c r="S37" s="74">
        <v>12.113098400000002</v>
      </c>
      <c r="T37" s="113">
        <f t="shared" ref="T37:T38" si="1">J37+L37+N37+P37+R37</f>
        <v>65.872098399999999</v>
      </c>
      <c r="U37" s="114">
        <f t="shared" ref="U37:U38" si="2">J37+L37+N37+Q37+S37</f>
        <v>66.032098399999995</v>
      </c>
    </row>
    <row r="38" spans="1:22" s="1" customFormat="1" ht="24" customHeight="1" x14ac:dyDescent="0.2">
      <c r="A38" s="15" t="s">
        <v>48</v>
      </c>
      <c r="B38" s="245" t="s">
        <v>49</v>
      </c>
      <c r="C38" s="246"/>
      <c r="D38" s="246"/>
      <c r="E38" s="246"/>
      <c r="F38" s="246"/>
      <c r="G38" s="246"/>
      <c r="H38" s="247"/>
      <c r="I38" s="23" t="s">
        <v>19</v>
      </c>
      <c r="J38" s="123">
        <f>SUM(J44+J46+J52)</f>
        <v>145.084</v>
      </c>
      <c r="K38" s="123">
        <f>K53+K62+K68+K69+K70+K73+K77</f>
        <v>142.21</v>
      </c>
      <c r="L38" s="24">
        <v>173.197</v>
      </c>
      <c r="M38" s="24">
        <f>M39+M43+M44+M45+M46+M47+M48+M49+M52</f>
        <v>167.70900000000003</v>
      </c>
      <c r="N38" s="24">
        <f>N39+N43+N44+N45+N46+N47+N48+N49+N52</f>
        <v>174.57</v>
      </c>
      <c r="O38" s="24">
        <f>O39+O43+O44+O45+O46+O47+O48+O49+O52</f>
        <v>173.00000000000003</v>
      </c>
      <c r="P38" s="75">
        <f>SUM(P39:P52)</f>
        <v>189.61</v>
      </c>
      <c r="Q38" s="75">
        <v>182.60022000000001</v>
      </c>
      <c r="R38" s="75">
        <f>SUM(R39:R52)</f>
        <v>193.41642672</v>
      </c>
      <c r="S38" s="75">
        <v>191.36503056000001</v>
      </c>
      <c r="T38" s="113">
        <f t="shared" si="1"/>
        <v>875.87742672000002</v>
      </c>
      <c r="U38" s="114">
        <f t="shared" si="2"/>
        <v>866.81625056000007</v>
      </c>
      <c r="V38" s="124"/>
    </row>
    <row r="39" spans="1:22" s="1" customFormat="1" ht="12" x14ac:dyDescent="0.2">
      <c r="A39" s="15" t="s">
        <v>50</v>
      </c>
      <c r="B39" s="216" t="s">
        <v>21</v>
      </c>
      <c r="C39" s="217"/>
      <c r="D39" s="217"/>
      <c r="E39" s="217"/>
      <c r="F39" s="217"/>
      <c r="G39" s="217"/>
      <c r="H39" s="218"/>
      <c r="I39" s="16" t="s">
        <v>19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</row>
    <row r="40" spans="1:22" s="1" customFormat="1" ht="24" customHeight="1" outlineLevel="1" x14ac:dyDescent="0.2">
      <c r="A40" s="15" t="s">
        <v>51</v>
      </c>
      <c r="B40" s="248" t="s">
        <v>23</v>
      </c>
      <c r="C40" s="249"/>
      <c r="D40" s="249"/>
      <c r="E40" s="249"/>
      <c r="F40" s="249"/>
      <c r="G40" s="249"/>
      <c r="H40" s="250"/>
      <c r="I40" s="16" t="s">
        <v>19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5">
        <v>0</v>
      </c>
    </row>
    <row r="41" spans="1:22" s="1" customFormat="1" ht="24" customHeight="1" outlineLevel="1" x14ac:dyDescent="0.2">
      <c r="A41" s="15" t="s">
        <v>52</v>
      </c>
      <c r="B41" s="248" t="s">
        <v>25</v>
      </c>
      <c r="C41" s="249"/>
      <c r="D41" s="249"/>
      <c r="E41" s="249"/>
      <c r="F41" s="249"/>
      <c r="G41" s="249"/>
      <c r="H41" s="250"/>
      <c r="I41" s="16" t="s">
        <v>19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115">
        <v>0</v>
      </c>
    </row>
    <row r="42" spans="1:22" s="1" customFormat="1" ht="24" customHeight="1" outlineLevel="1" x14ac:dyDescent="0.2">
      <c r="A42" s="15" t="s">
        <v>53</v>
      </c>
      <c r="B42" s="248" t="s">
        <v>27</v>
      </c>
      <c r="C42" s="249"/>
      <c r="D42" s="249"/>
      <c r="E42" s="249"/>
      <c r="F42" s="249"/>
      <c r="G42" s="249"/>
      <c r="H42" s="250"/>
      <c r="I42" s="16" t="s">
        <v>19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</row>
    <row r="43" spans="1:22" s="1" customFormat="1" ht="12.75" thickBot="1" x14ac:dyDescent="0.25">
      <c r="A43" s="15" t="s">
        <v>54</v>
      </c>
      <c r="B43" s="216" t="s">
        <v>29</v>
      </c>
      <c r="C43" s="217"/>
      <c r="D43" s="217"/>
      <c r="E43" s="217"/>
      <c r="F43" s="217"/>
      <c r="G43" s="217"/>
      <c r="H43" s="218"/>
      <c r="I43" s="16" t="s">
        <v>19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</row>
    <row r="44" spans="1:22" s="1" customFormat="1" ht="12.75" x14ac:dyDescent="0.2">
      <c r="A44" s="15" t="s">
        <v>55</v>
      </c>
      <c r="B44" s="216" t="s">
        <v>31</v>
      </c>
      <c r="C44" s="217"/>
      <c r="D44" s="217"/>
      <c r="E44" s="217"/>
      <c r="F44" s="217"/>
      <c r="G44" s="217"/>
      <c r="H44" s="218"/>
      <c r="I44" s="16" t="s">
        <v>19</v>
      </c>
      <c r="J44" s="115">
        <v>130.34</v>
      </c>
      <c r="K44" s="125">
        <v>140.21</v>
      </c>
      <c r="L44" s="15">
        <v>164.113</v>
      </c>
      <c r="M44" s="25">
        <v>158.91300000000001</v>
      </c>
      <c r="N44" s="25">
        <v>165.98</v>
      </c>
      <c r="O44" s="25">
        <v>159.11000000000001</v>
      </c>
      <c r="P44" s="72">
        <v>183.16</v>
      </c>
      <c r="Q44" s="72">
        <v>173.61508000000001</v>
      </c>
      <c r="R44" s="72">
        <v>184</v>
      </c>
      <c r="S44" s="72">
        <v>181.94860384</v>
      </c>
      <c r="T44" s="113">
        <f>J44+L44+N44+P44+R44</f>
        <v>827.59299999999996</v>
      </c>
      <c r="U44" s="114">
        <f>J44+L44+N44+Q44+S44</f>
        <v>815.99668384000006</v>
      </c>
    </row>
    <row r="45" spans="1:22" s="1" customFormat="1" ht="12.75" thickBot="1" x14ac:dyDescent="0.25">
      <c r="A45" s="15" t="s">
        <v>56</v>
      </c>
      <c r="B45" s="216" t="s">
        <v>33</v>
      </c>
      <c r="C45" s="217"/>
      <c r="D45" s="217"/>
      <c r="E45" s="217"/>
      <c r="F45" s="217"/>
      <c r="G45" s="217"/>
      <c r="H45" s="218"/>
      <c r="I45" s="16" t="s">
        <v>19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0</v>
      </c>
      <c r="U45" s="115">
        <v>0</v>
      </c>
    </row>
    <row r="46" spans="1:22" s="1" customFormat="1" ht="12.75" x14ac:dyDescent="0.2">
      <c r="A46" s="15" t="s">
        <v>57</v>
      </c>
      <c r="B46" s="216" t="s">
        <v>35</v>
      </c>
      <c r="C46" s="217"/>
      <c r="D46" s="217"/>
      <c r="E46" s="217"/>
      <c r="F46" s="217"/>
      <c r="G46" s="217"/>
      <c r="H46" s="218"/>
      <c r="I46" s="16" t="s">
        <v>19</v>
      </c>
      <c r="J46" s="115">
        <v>10.5</v>
      </c>
      <c r="K46" s="125">
        <v>1.86</v>
      </c>
      <c r="L46" s="15">
        <v>4.84</v>
      </c>
      <c r="M46" s="25">
        <v>4.6870000000000003</v>
      </c>
      <c r="N46" s="25">
        <v>2.27</v>
      </c>
      <c r="O46" s="25">
        <v>1.9</v>
      </c>
      <c r="P46" s="72">
        <v>2.15</v>
      </c>
      <c r="Q46" s="72">
        <v>2.3744200000000002</v>
      </c>
      <c r="R46" s="72">
        <v>2.4883921600000005</v>
      </c>
      <c r="S46" s="72">
        <v>2.4883921600000005</v>
      </c>
      <c r="T46" s="113">
        <f>J46+L46+N46+P46+R46</f>
        <v>22.248392159999998</v>
      </c>
      <c r="U46" s="114">
        <f>J46+L46+N46+Q46+S46</f>
        <v>22.47281216</v>
      </c>
    </row>
    <row r="47" spans="1:22" s="1" customFormat="1" ht="12" x14ac:dyDescent="0.2">
      <c r="A47" s="15" t="s">
        <v>58</v>
      </c>
      <c r="B47" s="216" t="s">
        <v>37</v>
      </c>
      <c r="C47" s="217"/>
      <c r="D47" s="217"/>
      <c r="E47" s="217"/>
      <c r="F47" s="217"/>
      <c r="G47" s="217"/>
      <c r="H47" s="218"/>
      <c r="I47" s="16" t="s">
        <v>19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5">
        <v>0</v>
      </c>
      <c r="S47" s="115">
        <v>0</v>
      </c>
      <c r="T47" s="115">
        <v>0</v>
      </c>
      <c r="U47" s="115">
        <v>0</v>
      </c>
    </row>
    <row r="48" spans="1:22" s="1" customFormat="1" ht="12" x14ac:dyDescent="0.2">
      <c r="A48" s="15" t="s">
        <v>59</v>
      </c>
      <c r="B48" s="216" t="s">
        <v>39</v>
      </c>
      <c r="C48" s="217"/>
      <c r="D48" s="217"/>
      <c r="E48" s="217"/>
      <c r="F48" s="217"/>
      <c r="G48" s="217"/>
      <c r="H48" s="218"/>
      <c r="I48" s="16" t="s">
        <v>19</v>
      </c>
      <c r="J48" s="115">
        <v>0</v>
      </c>
      <c r="K48" s="115">
        <v>0</v>
      </c>
      <c r="L48" s="115">
        <v>0</v>
      </c>
      <c r="M48" s="115">
        <v>0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115">
        <v>0</v>
      </c>
    </row>
    <row r="49" spans="1:21" s="1" customFormat="1" ht="24" customHeight="1" x14ac:dyDescent="0.2">
      <c r="A49" s="15" t="s">
        <v>60</v>
      </c>
      <c r="B49" s="219" t="s">
        <v>41</v>
      </c>
      <c r="C49" s="220"/>
      <c r="D49" s="220"/>
      <c r="E49" s="220"/>
      <c r="F49" s="220"/>
      <c r="G49" s="220"/>
      <c r="H49" s="221"/>
      <c r="I49" s="16" t="s">
        <v>19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0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</row>
    <row r="50" spans="1:21" s="1" customFormat="1" ht="12" outlineLevel="1" x14ac:dyDescent="0.2">
      <c r="A50" s="15" t="s">
        <v>61</v>
      </c>
      <c r="B50" s="239" t="s">
        <v>43</v>
      </c>
      <c r="C50" s="240"/>
      <c r="D50" s="240"/>
      <c r="E50" s="240"/>
      <c r="F50" s="240"/>
      <c r="G50" s="240"/>
      <c r="H50" s="241"/>
      <c r="I50" s="16" t="s">
        <v>19</v>
      </c>
      <c r="J50" s="115"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115">
        <v>0</v>
      </c>
      <c r="U50" s="115">
        <v>0</v>
      </c>
    </row>
    <row r="51" spans="1:21" s="1" customFormat="1" ht="12.75" outlineLevel="1" thickBot="1" x14ac:dyDescent="0.25">
      <c r="A51" s="15" t="s">
        <v>62</v>
      </c>
      <c r="B51" s="239" t="s">
        <v>45</v>
      </c>
      <c r="C51" s="240"/>
      <c r="D51" s="240"/>
      <c r="E51" s="240"/>
      <c r="F51" s="240"/>
      <c r="G51" s="240"/>
      <c r="H51" s="241"/>
      <c r="I51" s="16" t="s">
        <v>19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</row>
    <row r="52" spans="1:21" s="1" customFormat="1" ht="13.5" thickBot="1" x14ac:dyDescent="0.25">
      <c r="A52" s="15" t="s">
        <v>63</v>
      </c>
      <c r="B52" s="216" t="s">
        <v>47</v>
      </c>
      <c r="C52" s="217"/>
      <c r="D52" s="217"/>
      <c r="E52" s="217"/>
      <c r="F52" s="217"/>
      <c r="G52" s="217"/>
      <c r="H52" s="218"/>
      <c r="I52" s="16" t="s">
        <v>19</v>
      </c>
      <c r="J52" s="115">
        <v>4.2439999999999998</v>
      </c>
      <c r="K52" s="119">
        <v>10.06</v>
      </c>
      <c r="L52" s="15">
        <v>4.2439999999999998</v>
      </c>
      <c r="M52" s="120">
        <v>4.109</v>
      </c>
      <c r="N52" s="120">
        <v>6.32</v>
      </c>
      <c r="O52" s="120">
        <v>11.99</v>
      </c>
      <c r="P52" s="72">
        <v>4.3</v>
      </c>
      <c r="Q52" s="72">
        <v>6.6107200000000006</v>
      </c>
      <c r="R52" s="72">
        <v>6.9280345600000013</v>
      </c>
      <c r="S52" s="72">
        <v>6.9280345600000013</v>
      </c>
      <c r="T52" s="113">
        <f t="shared" ref="T52:T57" si="3">J52+L52+N52+P52+R52</f>
        <v>26.036034560000001</v>
      </c>
      <c r="U52" s="114">
        <f t="shared" ref="U52:U57" si="4">J52+L52+N52+Q52+S52</f>
        <v>28.346754560000001</v>
      </c>
    </row>
    <row r="53" spans="1:21" s="1" customFormat="1" ht="13.5" thickBot="1" x14ac:dyDescent="0.25">
      <c r="A53" s="15" t="s">
        <v>64</v>
      </c>
      <c r="B53" s="216" t="s">
        <v>65</v>
      </c>
      <c r="C53" s="217"/>
      <c r="D53" s="217"/>
      <c r="E53" s="217"/>
      <c r="F53" s="217"/>
      <c r="G53" s="217"/>
      <c r="H53" s="218"/>
      <c r="I53" s="16" t="s">
        <v>19</v>
      </c>
      <c r="J53" s="115">
        <f t="shared" ref="J53:O53" si="5">J54+J55+J60+J61</f>
        <v>52.64</v>
      </c>
      <c r="K53" s="119">
        <f t="shared" si="5"/>
        <v>49.91</v>
      </c>
      <c r="L53" s="15">
        <f t="shared" si="5"/>
        <v>65.378999999999991</v>
      </c>
      <c r="M53" s="120">
        <f t="shared" si="5"/>
        <v>53.353000000000009</v>
      </c>
      <c r="N53" s="120">
        <f t="shared" si="5"/>
        <v>58.048999999999999</v>
      </c>
      <c r="O53" s="120">
        <f t="shared" si="5"/>
        <v>54.149999999999991</v>
      </c>
      <c r="P53" s="72">
        <f>P54+P55+P60</f>
        <v>73.308477999999994</v>
      </c>
      <c r="Q53" s="72">
        <f>Q54+Q55+Q60</f>
        <v>74.064313999999996</v>
      </c>
      <c r="R53" s="72">
        <v>60.678401424000008</v>
      </c>
      <c r="S53" s="72">
        <v>60.678401424000008</v>
      </c>
      <c r="T53" s="113">
        <f t="shared" si="3"/>
        <v>310.05487942399998</v>
      </c>
      <c r="U53" s="114">
        <f t="shared" si="4"/>
        <v>310.81071542399997</v>
      </c>
    </row>
    <row r="54" spans="1:21" s="1" customFormat="1" ht="13.5" outlineLevel="1" thickBot="1" x14ac:dyDescent="0.25">
      <c r="A54" s="15" t="s">
        <v>51</v>
      </c>
      <c r="B54" s="239" t="s">
        <v>66</v>
      </c>
      <c r="C54" s="240"/>
      <c r="D54" s="240"/>
      <c r="E54" s="240"/>
      <c r="F54" s="240"/>
      <c r="G54" s="240"/>
      <c r="H54" s="241"/>
      <c r="I54" s="16" t="s">
        <v>19</v>
      </c>
      <c r="J54" s="115">
        <v>5.54</v>
      </c>
      <c r="K54" s="119">
        <v>4.5999999999999996</v>
      </c>
      <c r="L54" s="15">
        <v>4.641</v>
      </c>
      <c r="M54" s="120">
        <v>5.8040000000000003</v>
      </c>
      <c r="N54" s="120">
        <v>5.8659999999999997</v>
      </c>
      <c r="O54" s="120">
        <v>5.52</v>
      </c>
      <c r="P54" s="72">
        <v>5.38</v>
      </c>
      <c r="Q54" s="72">
        <v>6.1358360000000003</v>
      </c>
      <c r="R54" s="72">
        <v>6</v>
      </c>
      <c r="S54" s="72">
        <v>6.4303561280000006</v>
      </c>
      <c r="T54" s="113">
        <f t="shared" si="3"/>
        <v>27.427</v>
      </c>
      <c r="U54" s="114">
        <f t="shared" si="4"/>
        <v>28.613192128000001</v>
      </c>
    </row>
    <row r="55" spans="1:21" s="1" customFormat="1" ht="13.5" outlineLevel="1" thickBot="1" x14ac:dyDescent="0.25">
      <c r="A55" s="15" t="s">
        <v>52</v>
      </c>
      <c r="B55" s="239" t="s">
        <v>67</v>
      </c>
      <c r="C55" s="240"/>
      <c r="D55" s="240"/>
      <c r="E55" s="240"/>
      <c r="F55" s="240"/>
      <c r="G55" s="240"/>
      <c r="H55" s="241"/>
      <c r="I55" s="16" t="s">
        <v>19</v>
      </c>
      <c r="J55" s="115">
        <f t="shared" ref="J55:O55" si="6">J56</f>
        <v>44.370000000000005</v>
      </c>
      <c r="K55" s="119">
        <f>SUM(K57+K59)</f>
        <v>42.55</v>
      </c>
      <c r="L55" s="15">
        <f t="shared" si="6"/>
        <v>58.527999999999999</v>
      </c>
      <c r="M55" s="120">
        <f t="shared" si="6"/>
        <v>45.325000000000003</v>
      </c>
      <c r="N55" s="120">
        <f t="shared" si="6"/>
        <v>49.89</v>
      </c>
      <c r="O55" s="120">
        <f t="shared" si="6"/>
        <v>46.69</v>
      </c>
      <c r="P55" s="72">
        <f>P56+P59</f>
        <v>65.53</v>
      </c>
      <c r="Q55" s="72">
        <f>Q56+Q59</f>
        <v>65.53</v>
      </c>
      <c r="R55" s="72">
        <f>R56+R59</f>
        <v>72.040000000000006</v>
      </c>
      <c r="S55" s="72">
        <f>S56+S59</f>
        <v>72.040000000000006</v>
      </c>
      <c r="T55" s="113">
        <f t="shared" si="3"/>
        <v>290.358</v>
      </c>
      <c r="U55" s="114">
        <f t="shared" si="4"/>
        <v>290.358</v>
      </c>
    </row>
    <row r="56" spans="1:21" s="1" customFormat="1" ht="13.5" outlineLevel="1" thickBot="1" x14ac:dyDescent="0.25">
      <c r="A56" s="15" t="s">
        <v>68</v>
      </c>
      <c r="B56" s="254" t="s">
        <v>69</v>
      </c>
      <c r="C56" s="255"/>
      <c r="D56" s="255"/>
      <c r="E56" s="255"/>
      <c r="F56" s="255"/>
      <c r="G56" s="255"/>
      <c r="H56" s="256"/>
      <c r="I56" s="16" t="s">
        <v>19</v>
      </c>
      <c r="J56" s="115">
        <f>SUM(J57:J59)</f>
        <v>44.370000000000005</v>
      </c>
      <c r="K56" s="119">
        <f>K57+K58</f>
        <v>41.86</v>
      </c>
      <c r="L56" s="15">
        <v>58.527999999999999</v>
      </c>
      <c r="M56" s="120">
        <f>M57+M58</f>
        <v>45.325000000000003</v>
      </c>
      <c r="N56" s="120">
        <f>N57+N58</f>
        <v>49.89</v>
      </c>
      <c r="O56" s="120">
        <f>O57+O58</f>
        <v>46.69</v>
      </c>
      <c r="P56" s="72">
        <v>64.75</v>
      </c>
      <c r="Q56" s="72">
        <v>64.75</v>
      </c>
      <c r="R56" s="72">
        <v>71.23</v>
      </c>
      <c r="S56" s="72">
        <v>71.23</v>
      </c>
      <c r="T56" s="113">
        <f t="shared" si="3"/>
        <v>288.76800000000003</v>
      </c>
      <c r="U56" s="114">
        <f t="shared" si="4"/>
        <v>288.76800000000003</v>
      </c>
    </row>
    <row r="57" spans="1:21" s="1" customFormat="1" ht="12" customHeight="1" outlineLevel="1" x14ac:dyDescent="0.2">
      <c r="A57" s="15" t="s">
        <v>70</v>
      </c>
      <c r="B57" s="251" t="s">
        <v>71</v>
      </c>
      <c r="C57" s="252"/>
      <c r="D57" s="252"/>
      <c r="E57" s="252"/>
      <c r="F57" s="252"/>
      <c r="G57" s="252"/>
      <c r="H57" s="253"/>
      <c r="I57" s="16" t="s">
        <v>19</v>
      </c>
      <c r="J57" s="115">
        <v>43.67</v>
      </c>
      <c r="K57" s="119">
        <v>41.86</v>
      </c>
      <c r="L57" s="15">
        <v>58.527999999999999</v>
      </c>
      <c r="M57" s="120">
        <v>45.325000000000003</v>
      </c>
      <c r="N57" s="120">
        <v>49.89</v>
      </c>
      <c r="O57" s="120">
        <v>46.69</v>
      </c>
      <c r="P57" s="72">
        <v>64.75</v>
      </c>
      <c r="Q57" s="72">
        <v>64.75</v>
      </c>
      <c r="R57" s="72">
        <v>71.23</v>
      </c>
      <c r="S57" s="72">
        <v>71.23</v>
      </c>
      <c r="T57" s="113">
        <f t="shared" si="3"/>
        <v>288.06800000000004</v>
      </c>
      <c r="U57" s="114">
        <f t="shared" si="4"/>
        <v>288.06800000000004</v>
      </c>
    </row>
    <row r="58" spans="1:21" s="1" customFormat="1" ht="12.75" outlineLevel="1" thickBot="1" x14ac:dyDescent="0.25">
      <c r="A58" s="15" t="s">
        <v>72</v>
      </c>
      <c r="B58" s="251" t="s">
        <v>73</v>
      </c>
      <c r="C58" s="252"/>
      <c r="D58" s="252"/>
      <c r="E58" s="252"/>
      <c r="F58" s="252"/>
      <c r="G58" s="252"/>
      <c r="H58" s="253"/>
      <c r="I58" s="16" t="s">
        <v>19</v>
      </c>
      <c r="J58" s="115">
        <v>0</v>
      </c>
      <c r="K58" s="115">
        <v>0</v>
      </c>
      <c r="L58" s="115">
        <v>0</v>
      </c>
      <c r="M58" s="115">
        <v>0</v>
      </c>
      <c r="N58" s="115">
        <v>0</v>
      </c>
      <c r="O58" s="115">
        <v>0</v>
      </c>
      <c r="P58" s="115">
        <v>0</v>
      </c>
      <c r="Q58" s="115">
        <v>0</v>
      </c>
      <c r="R58" s="115">
        <v>0</v>
      </c>
      <c r="S58" s="115">
        <v>0</v>
      </c>
      <c r="T58" s="115">
        <v>0</v>
      </c>
      <c r="U58" s="115">
        <v>0</v>
      </c>
    </row>
    <row r="59" spans="1:21" s="1" customFormat="1" ht="13.5" outlineLevel="1" thickBot="1" x14ac:dyDescent="0.25">
      <c r="A59" s="15" t="s">
        <v>74</v>
      </c>
      <c r="B59" s="254" t="s">
        <v>75</v>
      </c>
      <c r="C59" s="255"/>
      <c r="D59" s="255"/>
      <c r="E59" s="255"/>
      <c r="F59" s="255"/>
      <c r="G59" s="255"/>
      <c r="H59" s="256"/>
      <c r="I59" s="16" t="s">
        <v>19</v>
      </c>
      <c r="J59" s="115">
        <v>0.7</v>
      </c>
      <c r="K59" s="119">
        <v>0.69</v>
      </c>
      <c r="L59" s="15">
        <v>0</v>
      </c>
      <c r="M59" s="120">
        <v>0</v>
      </c>
      <c r="N59" s="120">
        <v>0</v>
      </c>
      <c r="O59" s="119">
        <v>0</v>
      </c>
      <c r="P59" s="72">
        <v>0.78</v>
      </c>
      <c r="Q59" s="72">
        <v>0.78</v>
      </c>
      <c r="R59" s="72">
        <v>0.81</v>
      </c>
      <c r="S59" s="72">
        <v>0.81</v>
      </c>
      <c r="T59" s="113">
        <f>J59+L59+N59+P59+R59</f>
        <v>2.29</v>
      </c>
      <c r="U59" s="114">
        <f>J59+L59+N59+Q59+S59</f>
        <v>2.29</v>
      </c>
    </row>
    <row r="60" spans="1:21" s="1" customFormat="1" ht="12.75" outlineLevel="1" x14ac:dyDescent="0.2">
      <c r="A60" s="15" t="s">
        <v>53</v>
      </c>
      <c r="B60" s="239" t="s">
        <v>76</v>
      </c>
      <c r="C60" s="240"/>
      <c r="D60" s="240"/>
      <c r="E60" s="240"/>
      <c r="F60" s="240"/>
      <c r="G60" s="240"/>
      <c r="H60" s="241"/>
      <c r="I60" s="16" t="s">
        <v>19</v>
      </c>
      <c r="J60" s="115">
        <v>2.73</v>
      </c>
      <c r="K60" s="119">
        <v>2.76</v>
      </c>
      <c r="L60" s="15">
        <v>2.21</v>
      </c>
      <c r="M60" s="120">
        <v>2.2240000000000002</v>
      </c>
      <c r="N60" s="120">
        <v>2.2930000000000001</v>
      </c>
      <c r="O60" s="119">
        <v>1.94</v>
      </c>
      <c r="P60" s="72">
        <v>2.3984780000000003</v>
      </c>
      <c r="Q60" s="72">
        <v>2.3984780000000003</v>
      </c>
      <c r="R60" s="72">
        <v>2.5136049440000003</v>
      </c>
      <c r="S60" s="72">
        <v>2.5136049440000003</v>
      </c>
      <c r="T60" s="113">
        <f>J60+L60+N60+P60+R60</f>
        <v>12.145082944</v>
      </c>
      <c r="U60" s="114">
        <f>J60+L60+N60+Q60+S60</f>
        <v>12.145082944</v>
      </c>
    </row>
    <row r="61" spans="1:21" s="1" customFormat="1" ht="12.75" outlineLevel="1" thickBot="1" x14ac:dyDescent="0.25">
      <c r="A61" s="15" t="s">
        <v>77</v>
      </c>
      <c r="B61" s="239" t="s">
        <v>78</v>
      </c>
      <c r="C61" s="240"/>
      <c r="D61" s="240"/>
      <c r="E61" s="240"/>
      <c r="F61" s="240"/>
      <c r="G61" s="240"/>
      <c r="H61" s="241"/>
      <c r="I61" s="16" t="s">
        <v>19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5">
        <v>0</v>
      </c>
      <c r="S61" s="115">
        <v>0</v>
      </c>
      <c r="T61" s="115">
        <v>0</v>
      </c>
      <c r="U61" s="115">
        <v>0</v>
      </c>
    </row>
    <row r="62" spans="1:21" s="1" customFormat="1" ht="12.75" x14ac:dyDescent="0.2">
      <c r="A62" s="15" t="s">
        <v>79</v>
      </c>
      <c r="B62" s="216" t="s">
        <v>80</v>
      </c>
      <c r="C62" s="217"/>
      <c r="D62" s="217"/>
      <c r="E62" s="217"/>
      <c r="F62" s="217"/>
      <c r="G62" s="217"/>
      <c r="H62" s="218"/>
      <c r="I62" s="16" t="s">
        <v>19</v>
      </c>
      <c r="J62" s="115">
        <f>J63+J64+J65+J66+J67</f>
        <v>3.63</v>
      </c>
      <c r="K62" s="119">
        <f>K63+K64+K65+K66+K67</f>
        <v>0.76</v>
      </c>
      <c r="L62" s="15">
        <f>L63+L64+L65+L66+L67</f>
        <v>4.3579999999999997</v>
      </c>
      <c r="M62" s="120">
        <f>M63+M64+M65+M66+M67</f>
        <v>2.5630000000000002</v>
      </c>
      <c r="N62" s="120">
        <f>N63+N64+N65+N66+N67</f>
        <v>3.9119999999999999</v>
      </c>
      <c r="O62" s="126">
        <f t="shared" ref="O62:S62" si="7">O63+O64+O65+O66+O67</f>
        <v>1.76</v>
      </c>
      <c r="P62" s="127">
        <f t="shared" si="7"/>
        <v>3.68</v>
      </c>
      <c r="Q62" s="127">
        <f t="shared" si="7"/>
        <v>4.091952</v>
      </c>
      <c r="R62" s="127">
        <f t="shared" si="7"/>
        <v>4.2883656960000005</v>
      </c>
      <c r="S62" s="127">
        <f t="shared" si="7"/>
        <v>4.2883656960000005</v>
      </c>
      <c r="T62" s="113">
        <f>J62+L62+N62+P62+R62</f>
        <v>19.868365695999998</v>
      </c>
      <c r="U62" s="114">
        <f>J62+L62+N62+Q62+S62</f>
        <v>20.280317695999997</v>
      </c>
    </row>
    <row r="63" spans="1:21" s="1" customFormat="1" ht="24" customHeight="1" x14ac:dyDescent="0.2">
      <c r="A63" s="15" t="s">
        <v>81</v>
      </c>
      <c r="B63" s="248" t="s">
        <v>82</v>
      </c>
      <c r="C63" s="249"/>
      <c r="D63" s="249"/>
      <c r="E63" s="249"/>
      <c r="F63" s="249"/>
      <c r="G63" s="249"/>
      <c r="H63" s="250"/>
      <c r="I63" s="16" t="s">
        <v>19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0</v>
      </c>
      <c r="Q63" s="115">
        <v>0</v>
      </c>
      <c r="R63" s="115">
        <v>0</v>
      </c>
      <c r="S63" s="115">
        <v>0</v>
      </c>
      <c r="T63" s="115">
        <v>0</v>
      </c>
      <c r="U63" s="115">
        <v>0</v>
      </c>
    </row>
    <row r="64" spans="1:21" s="1" customFormat="1" ht="24" customHeight="1" x14ac:dyDescent="0.2">
      <c r="A64" s="15" t="s">
        <v>83</v>
      </c>
      <c r="B64" s="248" t="s">
        <v>84</v>
      </c>
      <c r="C64" s="249"/>
      <c r="D64" s="249"/>
      <c r="E64" s="249"/>
      <c r="F64" s="249"/>
      <c r="G64" s="249"/>
      <c r="H64" s="250"/>
      <c r="I64" s="16" t="s">
        <v>19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115">
        <v>0</v>
      </c>
      <c r="S64" s="115">
        <v>0</v>
      </c>
      <c r="T64" s="115">
        <v>0</v>
      </c>
      <c r="U64" s="115">
        <v>0</v>
      </c>
    </row>
    <row r="65" spans="1:21" s="1" customFormat="1" ht="12" x14ac:dyDescent="0.2">
      <c r="A65" s="15" t="s">
        <v>85</v>
      </c>
      <c r="B65" s="239" t="s">
        <v>86</v>
      </c>
      <c r="C65" s="240"/>
      <c r="D65" s="240"/>
      <c r="E65" s="240"/>
      <c r="F65" s="240"/>
      <c r="G65" s="240"/>
      <c r="H65" s="241"/>
      <c r="I65" s="16" t="s">
        <v>19</v>
      </c>
      <c r="J65" s="115">
        <v>0</v>
      </c>
      <c r="K65" s="115">
        <v>0</v>
      </c>
      <c r="L65" s="115">
        <v>0</v>
      </c>
      <c r="M65" s="115">
        <v>0</v>
      </c>
      <c r="N65" s="115">
        <v>0</v>
      </c>
      <c r="O65" s="115">
        <v>0</v>
      </c>
      <c r="P65" s="115">
        <v>0</v>
      </c>
      <c r="Q65" s="115">
        <v>0</v>
      </c>
      <c r="R65" s="115">
        <v>0</v>
      </c>
      <c r="S65" s="115">
        <v>0</v>
      </c>
      <c r="T65" s="115">
        <v>0</v>
      </c>
      <c r="U65" s="115">
        <v>0</v>
      </c>
    </row>
    <row r="66" spans="1:21" s="1" customFormat="1" ht="12.75" thickBot="1" x14ac:dyDescent="0.25">
      <c r="A66" s="15" t="s">
        <v>87</v>
      </c>
      <c r="B66" s="239" t="s">
        <v>88</v>
      </c>
      <c r="C66" s="240"/>
      <c r="D66" s="240"/>
      <c r="E66" s="240"/>
      <c r="F66" s="240"/>
      <c r="G66" s="240"/>
      <c r="H66" s="241"/>
      <c r="I66" s="16" t="s">
        <v>19</v>
      </c>
      <c r="J66" s="115">
        <v>0</v>
      </c>
      <c r="K66" s="115">
        <v>0</v>
      </c>
      <c r="L66" s="115">
        <v>0</v>
      </c>
      <c r="M66" s="115">
        <v>0</v>
      </c>
      <c r="N66" s="115">
        <v>0</v>
      </c>
      <c r="O66" s="115">
        <v>0</v>
      </c>
      <c r="P66" s="115">
        <v>0</v>
      </c>
      <c r="Q66" s="115">
        <v>0</v>
      </c>
      <c r="R66" s="115">
        <v>0</v>
      </c>
      <c r="S66" s="115">
        <v>0</v>
      </c>
      <c r="T66" s="115">
        <v>0</v>
      </c>
      <c r="U66" s="115">
        <v>0</v>
      </c>
    </row>
    <row r="67" spans="1:21" s="1" customFormat="1" ht="13.5" thickBot="1" x14ac:dyDescent="0.25">
      <c r="A67" s="15" t="s">
        <v>89</v>
      </c>
      <c r="B67" s="239" t="s">
        <v>90</v>
      </c>
      <c r="C67" s="240"/>
      <c r="D67" s="240"/>
      <c r="E67" s="240"/>
      <c r="F67" s="240"/>
      <c r="G67" s="240"/>
      <c r="H67" s="241"/>
      <c r="I67" s="16" t="s">
        <v>19</v>
      </c>
      <c r="J67" s="118">
        <v>3.63</v>
      </c>
      <c r="K67" s="119">
        <v>0.76</v>
      </c>
      <c r="L67" s="18">
        <v>4.3579999999999997</v>
      </c>
      <c r="M67" s="120">
        <v>2.5630000000000002</v>
      </c>
      <c r="N67" s="120">
        <v>3.9119999999999999</v>
      </c>
      <c r="O67" s="120">
        <v>1.76</v>
      </c>
      <c r="P67" s="128">
        <v>3.68</v>
      </c>
      <c r="Q67" s="128">
        <v>4.091952</v>
      </c>
      <c r="R67" s="128">
        <v>4.2883656960000005</v>
      </c>
      <c r="S67" s="128">
        <v>4.2883656960000005</v>
      </c>
      <c r="T67" s="113">
        <f t="shared" ref="T67:T78" si="8">J67+L67+N67+P67+R67</f>
        <v>19.868365695999998</v>
      </c>
      <c r="U67" s="114">
        <f t="shared" ref="U67:U78" si="9">J67+L67+N67+Q67+S67</f>
        <v>20.280317695999997</v>
      </c>
    </row>
    <row r="68" spans="1:21" s="1" customFormat="1" ht="13.5" thickBot="1" x14ac:dyDescent="0.25">
      <c r="A68" s="15" t="s">
        <v>91</v>
      </c>
      <c r="B68" s="216" t="s">
        <v>92</v>
      </c>
      <c r="C68" s="217"/>
      <c r="D68" s="217"/>
      <c r="E68" s="217"/>
      <c r="F68" s="217"/>
      <c r="G68" s="217"/>
      <c r="H68" s="218"/>
      <c r="I68" s="16" t="s">
        <v>19</v>
      </c>
      <c r="J68" s="115">
        <v>57.13</v>
      </c>
      <c r="K68" s="119">
        <v>57.54</v>
      </c>
      <c r="L68" s="15">
        <v>63.32</v>
      </c>
      <c r="M68" s="120">
        <v>65.498999999999995</v>
      </c>
      <c r="N68" s="120">
        <v>65.498999999999995</v>
      </c>
      <c r="O68" s="120">
        <v>60.67</v>
      </c>
      <c r="P68" s="128">
        <v>57.97</v>
      </c>
      <c r="Q68" s="128">
        <v>58</v>
      </c>
      <c r="R68" s="128">
        <v>60.32</v>
      </c>
      <c r="S68" s="128">
        <v>61</v>
      </c>
      <c r="T68" s="113">
        <f t="shared" si="8"/>
        <v>304.23900000000003</v>
      </c>
      <c r="U68" s="114">
        <f t="shared" si="9"/>
        <v>304.94900000000001</v>
      </c>
    </row>
    <row r="69" spans="1:21" s="1" customFormat="1" ht="13.5" thickBot="1" x14ac:dyDescent="0.25">
      <c r="A69" s="15" t="s">
        <v>93</v>
      </c>
      <c r="B69" s="216" t="s">
        <v>94</v>
      </c>
      <c r="C69" s="217"/>
      <c r="D69" s="217"/>
      <c r="E69" s="217"/>
      <c r="F69" s="217"/>
      <c r="G69" s="217"/>
      <c r="H69" s="218"/>
      <c r="I69" s="16" t="s">
        <v>19</v>
      </c>
      <c r="J69" s="115">
        <v>16.34</v>
      </c>
      <c r="K69" s="119">
        <v>17.32</v>
      </c>
      <c r="L69" s="15">
        <v>19.087</v>
      </c>
      <c r="M69" s="120">
        <v>22.303000000000001</v>
      </c>
      <c r="N69" s="120">
        <v>18.760000000000002</v>
      </c>
      <c r="O69" s="120">
        <v>27.7</v>
      </c>
      <c r="P69" s="128">
        <v>25.89</v>
      </c>
      <c r="Q69" s="128">
        <v>25.4</v>
      </c>
      <c r="R69" s="128">
        <v>26.4</v>
      </c>
      <c r="S69" s="128">
        <v>26.4</v>
      </c>
      <c r="T69" s="113">
        <f t="shared" si="8"/>
        <v>106.477</v>
      </c>
      <c r="U69" s="114">
        <f t="shared" si="9"/>
        <v>105.98699999999999</v>
      </c>
    </row>
    <row r="70" spans="1:21" s="1" customFormat="1" ht="13.5" thickBot="1" x14ac:dyDescent="0.25">
      <c r="A70" s="15" t="s">
        <v>95</v>
      </c>
      <c r="B70" s="216" t="s">
        <v>96</v>
      </c>
      <c r="C70" s="217"/>
      <c r="D70" s="217"/>
      <c r="E70" s="217"/>
      <c r="F70" s="217"/>
      <c r="G70" s="217"/>
      <c r="H70" s="218"/>
      <c r="I70" s="16" t="s">
        <v>19</v>
      </c>
      <c r="J70" s="115">
        <f>SUM(J71:J72)</f>
        <v>2.79</v>
      </c>
      <c r="K70" s="119">
        <f>K71+K72</f>
        <v>2.6</v>
      </c>
      <c r="L70" s="15">
        <v>3.12</v>
      </c>
      <c r="M70" s="120">
        <f>M71+M72</f>
        <v>3.4279999999999999</v>
      </c>
      <c r="N70" s="120">
        <v>3.41</v>
      </c>
      <c r="O70" s="120">
        <v>3.89</v>
      </c>
      <c r="P70" s="128">
        <f>SUM(P71:P72)</f>
        <v>3.66</v>
      </c>
      <c r="Q70" s="128">
        <v>3.5668600000000001</v>
      </c>
      <c r="R70" s="128">
        <v>3.7380692800000004</v>
      </c>
      <c r="S70" s="128">
        <v>3.7380692800000004</v>
      </c>
      <c r="T70" s="113">
        <f t="shared" si="8"/>
        <v>16.718069280000002</v>
      </c>
      <c r="U70" s="114">
        <f t="shared" si="9"/>
        <v>16.62492928</v>
      </c>
    </row>
    <row r="71" spans="1:21" s="1" customFormat="1" ht="13.5" thickBot="1" x14ac:dyDescent="0.25">
      <c r="A71" s="15" t="s">
        <v>97</v>
      </c>
      <c r="B71" s="239" t="s">
        <v>98</v>
      </c>
      <c r="C71" s="240"/>
      <c r="D71" s="240"/>
      <c r="E71" s="240"/>
      <c r="F71" s="240"/>
      <c r="G71" s="240"/>
      <c r="H71" s="241"/>
      <c r="I71" s="16" t="s">
        <v>19</v>
      </c>
      <c r="J71" s="115">
        <v>2.4300000000000002</v>
      </c>
      <c r="K71" s="119">
        <v>2.46</v>
      </c>
      <c r="L71" s="15">
        <v>2.48</v>
      </c>
      <c r="M71" s="120">
        <v>3.1749999999999998</v>
      </c>
      <c r="N71" s="120">
        <v>3.14</v>
      </c>
      <c r="O71" s="120">
        <v>3.63</v>
      </c>
      <c r="P71" s="128">
        <v>3.44</v>
      </c>
      <c r="Q71" s="128">
        <v>3.2844400000000005</v>
      </c>
      <c r="R71" s="128">
        <v>3.4420931200000005</v>
      </c>
      <c r="S71" s="128">
        <v>3.4420931200000005</v>
      </c>
      <c r="T71" s="113">
        <f t="shared" si="8"/>
        <v>14.932093120000001</v>
      </c>
      <c r="U71" s="114">
        <f t="shared" si="9"/>
        <v>14.776533120000002</v>
      </c>
    </row>
    <row r="72" spans="1:21" s="1" customFormat="1" ht="13.5" thickBot="1" x14ac:dyDescent="0.25">
      <c r="A72" s="15" t="s">
        <v>99</v>
      </c>
      <c r="B72" s="239" t="s">
        <v>100</v>
      </c>
      <c r="C72" s="240"/>
      <c r="D72" s="240"/>
      <c r="E72" s="240"/>
      <c r="F72" s="240"/>
      <c r="G72" s="240"/>
      <c r="H72" s="241"/>
      <c r="I72" s="16" t="s">
        <v>19</v>
      </c>
      <c r="J72" s="115">
        <v>0.36</v>
      </c>
      <c r="K72" s="119">
        <v>0.14000000000000001</v>
      </c>
      <c r="L72" s="15">
        <f>L70-L71</f>
        <v>0.64000000000000012</v>
      </c>
      <c r="M72" s="120">
        <v>0.253</v>
      </c>
      <c r="N72" s="120">
        <f>N70-N71</f>
        <v>0.27</v>
      </c>
      <c r="O72" s="120">
        <f>O70-O71</f>
        <v>0.26000000000000023</v>
      </c>
      <c r="P72" s="128">
        <v>0.22</v>
      </c>
      <c r="Q72" s="128">
        <v>0.28242</v>
      </c>
      <c r="R72" s="128">
        <v>0.29597616000000004</v>
      </c>
      <c r="S72" s="128">
        <v>0.29597616000000004</v>
      </c>
      <c r="T72" s="113">
        <f t="shared" si="8"/>
        <v>1.7859761600000001</v>
      </c>
      <c r="U72" s="114">
        <f t="shared" si="9"/>
        <v>1.8483961600000001</v>
      </c>
    </row>
    <row r="73" spans="1:21" s="1" customFormat="1" ht="13.5" thickBot="1" x14ac:dyDescent="0.25">
      <c r="A73" s="15" t="s">
        <v>101</v>
      </c>
      <c r="B73" s="216" t="s">
        <v>102</v>
      </c>
      <c r="C73" s="217"/>
      <c r="D73" s="217"/>
      <c r="E73" s="217"/>
      <c r="F73" s="217"/>
      <c r="G73" s="217"/>
      <c r="H73" s="218"/>
      <c r="I73" s="16" t="s">
        <v>19</v>
      </c>
      <c r="J73" s="115">
        <f t="shared" ref="J73:O73" si="10">J74+J75+J76</f>
        <v>1.02</v>
      </c>
      <c r="K73" s="119">
        <f t="shared" si="10"/>
        <v>2.4299999999999997</v>
      </c>
      <c r="L73" s="15">
        <f t="shared" si="10"/>
        <v>9.7530000000000001</v>
      </c>
      <c r="M73" s="120">
        <f t="shared" si="10"/>
        <v>8.7510000000000012</v>
      </c>
      <c r="N73" s="120">
        <f t="shared" si="10"/>
        <v>14.02</v>
      </c>
      <c r="O73" s="120">
        <f t="shared" si="10"/>
        <v>10.53</v>
      </c>
      <c r="P73" s="128">
        <f>SUM(P74:P76)</f>
        <v>10.85</v>
      </c>
      <c r="Q73" s="128">
        <f>SUM(Q74:Q76)</f>
        <v>6.0496800000000004</v>
      </c>
      <c r="R73" s="128">
        <f>SUM(R74:R76)</f>
        <v>6.82</v>
      </c>
      <c r="S73" s="128">
        <f>SUM(S74:S76)</f>
        <v>6.82</v>
      </c>
      <c r="T73" s="113">
        <f t="shared" si="8"/>
        <v>42.463000000000001</v>
      </c>
      <c r="U73" s="114">
        <f t="shared" si="9"/>
        <v>37.662680000000002</v>
      </c>
    </row>
    <row r="74" spans="1:21" s="1" customFormat="1" ht="13.5" outlineLevel="1" thickBot="1" x14ac:dyDescent="0.25">
      <c r="A74" s="15" t="s">
        <v>103</v>
      </c>
      <c r="B74" s="239" t="s">
        <v>104</v>
      </c>
      <c r="C74" s="240"/>
      <c r="D74" s="240"/>
      <c r="E74" s="240"/>
      <c r="F74" s="240"/>
      <c r="G74" s="240"/>
      <c r="H74" s="241"/>
      <c r="I74" s="16" t="s">
        <v>19</v>
      </c>
      <c r="J74" s="118">
        <v>0</v>
      </c>
      <c r="K74" s="119">
        <v>0</v>
      </c>
      <c r="L74" s="18">
        <v>0</v>
      </c>
      <c r="M74" s="120">
        <v>0</v>
      </c>
      <c r="N74" s="120">
        <v>0</v>
      </c>
      <c r="O74" s="120">
        <v>0</v>
      </c>
      <c r="P74" s="128">
        <v>0</v>
      </c>
      <c r="Q74" s="128">
        <v>0</v>
      </c>
      <c r="R74" s="128">
        <v>0</v>
      </c>
      <c r="S74" s="128">
        <v>0</v>
      </c>
      <c r="T74" s="113">
        <f t="shared" si="8"/>
        <v>0</v>
      </c>
      <c r="U74" s="114">
        <f t="shared" si="9"/>
        <v>0</v>
      </c>
    </row>
    <row r="75" spans="1:21" s="1" customFormat="1" ht="13.5" outlineLevel="1" thickBot="1" x14ac:dyDescent="0.25">
      <c r="A75" s="15" t="s">
        <v>105</v>
      </c>
      <c r="B75" s="239" t="s">
        <v>106</v>
      </c>
      <c r="C75" s="240"/>
      <c r="D75" s="240"/>
      <c r="E75" s="240"/>
      <c r="F75" s="240"/>
      <c r="G75" s="240"/>
      <c r="H75" s="241"/>
      <c r="I75" s="16" t="s">
        <v>19</v>
      </c>
      <c r="J75" s="115">
        <v>1.02</v>
      </c>
      <c r="K75" s="119">
        <v>1.46</v>
      </c>
      <c r="L75" s="15">
        <v>3</v>
      </c>
      <c r="M75" s="120">
        <v>1.766</v>
      </c>
      <c r="N75" s="120">
        <v>1.08</v>
      </c>
      <c r="O75" s="120">
        <v>0.99</v>
      </c>
      <c r="P75" s="128">
        <v>1.56</v>
      </c>
      <c r="Q75" s="128">
        <v>1.12968</v>
      </c>
      <c r="R75" s="128">
        <v>1.56</v>
      </c>
      <c r="S75" s="128">
        <v>1.56</v>
      </c>
      <c r="T75" s="113">
        <f t="shared" si="8"/>
        <v>8.2200000000000006</v>
      </c>
      <c r="U75" s="114">
        <f t="shared" si="9"/>
        <v>7.7896800000000006</v>
      </c>
    </row>
    <row r="76" spans="1:21" s="1" customFormat="1" ht="13.5" outlineLevel="1" thickBot="1" x14ac:dyDescent="0.25">
      <c r="A76" s="20" t="s">
        <v>107</v>
      </c>
      <c r="B76" s="260" t="s">
        <v>108</v>
      </c>
      <c r="C76" s="261"/>
      <c r="D76" s="261"/>
      <c r="E76" s="261"/>
      <c r="F76" s="261"/>
      <c r="G76" s="261"/>
      <c r="H76" s="262"/>
      <c r="I76" s="19" t="s">
        <v>19</v>
      </c>
      <c r="J76" s="121">
        <v>0</v>
      </c>
      <c r="K76" s="129">
        <v>0.97</v>
      </c>
      <c r="L76" s="20">
        <v>6.7530000000000001</v>
      </c>
      <c r="M76" s="26">
        <v>6.9850000000000003</v>
      </c>
      <c r="N76" s="26">
        <v>12.94</v>
      </c>
      <c r="O76" s="26">
        <v>9.5399999999999991</v>
      </c>
      <c r="P76" s="130">
        <v>9.2899999999999991</v>
      </c>
      <c r="Q76" s="130">
        <v>4.92</v>
      </c>
      <c r="R76" s="130">
        <v>5.26</v>
      </c>
      <c r="S76" s="130">
        <v>5.26</v>
      </c>
      <c r="T76" s="113">
        <f t="shared" si="8"/>
        <v>34.242999999999995</v>
      </c>
      <c r="U76" s="114">
        <f t="shared" si="9"/>
        <v>29.872999999999998</v>
      </c>
    </row>
    <row r="77" spans="1:21" s="30" customFormat="1" ht="13.5" thickBot="1" x14ac:dyDescent="0.25">
      <c r="A77" s="27" t="s">
        <v>109</v>
      </c>
      <c r="B77" s="263" t="s">
        <v>110</v>
      </c>
      <c r="C77" s="264"/>
      <c r="D77" s="264"/>
      <c r="E77" s="264"/>
      <c r="F77" s="264"/>
      <c r="G77" s="264"/>
      <c r="H77" s="265"/>
      <c r="I77" s="28" t="s">
        <v>19</v>
      </c>
      <c r="J77" s="131">
        <f t="shared" ref="J77:O77" si="11">J78+J79+J80</f>
        <v>14.04</v>
      </c>
      <c r="K77" s="132">
        <f t="shared" si="11"/>
        <v>11.65</v>
      </c>
      <c r="L77" s="27">
        <f t="shared" si="11"/>
        <v>8.18</v>
      </c>
      <c r="M77" s="29">
        <f t="shared" si="11"/>
        <v>11.811999999999999</v>
      </c>
      <c r="N77" s="29">
        <f t="shared" si="11"/>
        <v>10.92</v>
      </c>
      <c r="O77" s="29">
        <f t="shared" si="11"/>
        <v>14.3</v>
      </c>
      <c r="P77" s="133">
        <f>SUM(P78:P80)</f>
        <v>14.25</v>
      </c>
      <c r="Q77" s="133">
        <f t="shared" ref="Q77:S77" si="12">SUM(Q78:Q80)</f>
        <v>11.422320000000001</v>
      </c>
      <c r="R77" s="133">
        <f t="shared" si="12"/>
        <v>14.82</v>
      </c>
      <c r="S77" s="133">
        <f t="shared" si="12"/>
        <v>12.5</v>
      </c>
      <c r="T77" s="113">
        <f t="shared" si="8"/>
        <v>62.21</v>
      </c>
      <c r="U77" s="114">
        <f t="shared" si="9"/>
        <v>57.06232</v>
      </c>
    </row>
    <row r="78" spans="1:21" s="1" customFormat="1" ht="12.75" x14ac:dyDescent="0.2">
      <c r="A78" s="15" t="s">
        <v>111</v>
      </c>
      <c r="B78" s="239" t="s">
        <v>112</v>
      </c>
      <c r="C78" s="240"/>
      <c r="D78" s="240"/>
      <c r="E78" s="240"/>
      <c r="F78" s="240"/>
      <c r="G78" s="240"/>
      <c r="H78" s="241"/>
      <c r="I78" s="16" t="s">
        <v>19</v>
      </c>
      <c r="J78" s="115">
        <v>14.04</v>
      </c>
      <c r="K78" s="119">
        <v>11.65</v>
      </c>
      <c r="L78" s="15">
        <v>8.18</v>
      </c>
      <c r="M78" s="120">
        <v>11.811999999999999</v>
      </c>
      <c r="N78" s="120">
        <v>10.92</v>
      </c>
      <c r="O78" s="120">
        <v>14.3</v>
      </c>
      <c r="P78" s="128">
        <v>14.25</v>
      </c>
      <c r="Q78" s="128">
        <v>11.422320000000001</v>
      </c>
      <c r="R78" s="128">
        <v>14.82</v>
      </c>
      <c r="S78" s="128">
        <v>12.5</v>
      </c>
      <c r="T78" s="113">
        <f t="shared" si="8"/>
        <v>62.21</v>
      </c>
      <c r="U78" s="114">
        <f t="shared" si="9"/>
        <v>57.06232</v>
      </c>
    </row>
    <row r="79" spans="1:21" s="1" customFormat="1" ht="12.75" thickBot="1" x14ac:dyDescent="0.25">
      <c r="A79" s="15" t="s">
        <v>113</v>
      </c>
      <c r="B79" s="239" t="s">
        <v>114</v>
      </c>
      <c r="C79" s="240"/>
      <c r="D79" s="240"/>
      <c r="E79" s="240"/>
      <c r="F79" s="240"/>
      <c r="G79" s="240"/>
      <c r="H79" s="241"/>
      <c r="I79" s="16" t="s">
        <v>19</v>
      </c>
      <c r="J79" s="121">
        <v>0</v>
      </c>
      <c r="K79" s="121">
        <v>0</v>
      </c>
      <c r="L79" s="121">
        <v>0</v>
      </c>
      <c r="M79" s="121"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v>0</v>
      </c>
      <c r="S79" s="121">
        <v>0</v>
      </c>
      <c r="T79" s="121">
        <v>0</v>
      </c>
      <c r="U79" s="121">
        <v>0</v>
      </c>
    </row>
    <row r="80" spans="1:21" s="1" customFormat="1" ht="12.75" thickBot="1" x14ac:dyDescent="0.25">
      <c r="A80" s="20" t="s">
        <v>115</v>
      </c>
      <c r="B80" s="260" t="s">
        <v>116</v>
      </c>
      <c r="C80" s="261"/>
      <c r="D80" s="261"/>
      <c r="E80" s="261"/>
      <c r="F80" s="261"/>
      <c r="G80" s="261"/>
      <c r="H80" s="262"/>
      <c r="I80" s="19" t="s">
        <v>19</v>
      </c>
      <c r="J80" s="121">
        <v>0</v>
      </c>
      <c r="K80" s="121">
        <v>0</v>
      </c>
      <c r="L80" s="121">
        <v>0</v>
      </c>
      <c r="M80" s="121"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0</v>
      </c>
      <c r="T80" s="121">
        <v>0</v>
      </c>
      <c r="U80" s="121">
        <v>0</v>
      </c>
    </row>
    <row r="81" spans="1:21" s="1" customFormat="1" ht="12.75" x14ac:dyDescent="0.2">
      <c r="A81" s="32" t="s">
        <v>117</v>
      </c>
      <c r="B81" s="257" t="s">
        <v>118</v>
      </c>
      <c r="C81" s="258"/>
      <c r="D81" s="258"/>
      <c r="E81" s="258"/>
      <c r="F81" s="258"/>
      <c r="G81" s="258"/>
      <c r="H81" s="259"/>
      <c r="I81" s="23" t="s">
        <v>19</v>
      </c>
      <c r="J81" s="132">
        <f t="shared" ref="J81:S81" si="13">J23-J38</f>
        <v>48.905999999999977</v>
      </c>
      <c r="K81" s="132">
        <f t="shared" si="13"/>
        <v>53.759999999999991</v>
      </c>
      <c r="L81" s="29">
        <f t="shared" si="13"/>
        <v>43.383999999999986</v>
      </c>
      <c r="M81" s="29">
        <f t="shared" si="13"/>
        <v>25.015999999999991</v>
      </c>
      <c r="N81" s="29">
        <f t="shared" si="13"/>
        <v>28.070999999999998</v>
      </c>
      <c r="O81" s="29">
        <f t="shared" si="13"/>
        <v>36.489999999999952</v>
      </c>
      <c r="P81" s="29">
        <f t="shared" si="13"/>
        <v>54.400000000000006</v>
      </c>
      <c r="Q81" s="134">
        <f t="shared" si="13"/>
        <v>40.941159999999996</v>
      </c>
      <c r="R81" s="134">
        <f t="shared" si="13"/>
        <v>50.971637920000006</v>
      </c>
      <c r="S81" s="134">
        <f t="shared" si="13"/>
        <v>53.033034079999993</v>
      </c>
      <c r="T81" s="113">
        <f>J81+L81+N81+P81+R81</f>
        <v>225.73263791999997</v>
      </c>
      <c r="U81" s="114">
        <f>J81+L81+N81+Q81+S81</f>
        <v>214.33519407999995</v>
      </c>
    </row>
    <row r="82" spans="1:21" s="1" customFormat="1" ht="12.75" thickBot="1" x14ac:dyDescent="0.25">
      <c r="A82" s="15" t="s">
        <v>119</v>
      </c>
      <c r="B82" s="216" t="s">
        <v>21</v>
      </c>
      <c r="C82" s="217"/>
      <c r="D82" s="217"/>
      <c r="E82" s="217"/>
      <c r="F82" s="217"/>
      <c r="G82" s="217"/>
      <c r="H82" s="218"/>
      <c r="I82" s="16" t="s">
        <v>19</v>
      </c>
      <c r="J82" s="121">
        <v>0</v>
      </c>
      <c r="K82" s="121">
        <v>0</v>
      </c>
      <c r="L82" s="121">
        <v>0</v>
      </c>
      <c r="M82" s="121">
        <v>0</v>
      </c>
      <c r="N82" s="121">
        <v>0</v>
      </c>
      <c r="O82" s="121">
        <v>0</v>
      </c>
      <c r="P82" s="121">
        <v>0</v>
      </c>
      <c r="Q82" s="121">
        <v>0</v>
      </c>
      <c r="R82" s="121">
        <v>0</v>
      </c>
      <c r="S82" s="121">
        <v>0</v>
      </c>
      <c r="T82" s="121">
        <v>0</v>
      </c>
      <c r="U82" s="121">
        <v>0</v>
      </c>
    </row>
    <row r="83" spans="1:21" s="1" customFormat="1" ht="24" customHeight="1" outlineLevel="1" thickBot="1" x14ac:dyDescent="0.25">
      <c r="A83" s="15" t="s">
        <v>120</v>
      </c>
      <c r="B83" s="248" t="s">
        <v>23</v>
      </c>
      <c r="C83" s="249"/>
      <c r="D83" s="249"/>
      <c r="E83" s="249"/>
      <c r="F83" s="249"/>
      <c r="G83" s="249"/>
      <c r="H83" s="250"/>
      <c r="I83" s="16" t="s">
        <v>19</v>
      </c>
      <c r="J83" s="121">
        <v>0</v>
      </c>
      <c r="K83" s="121">
        <v>0</v>
      </c>
      <c r="L83" s="121">
        <v>0</v>
      </c>
      <c r="M83" s="121">
        <v>0</v>
      </c>
      <c r="N83" s="121">
        <v>0</v>
      </c>
      <c r="O83" s="121">
        <v>0</v>
      </c>
      <c r="P83" s="121">
        <v>0</v>
      </c>
      <c r="Q83" s="121">
        <v>0</v>
      </c>
      <c r="R83" s="121">
        <v>0</v>
      </c>
      <c r="S83" s="121">
        <v>0</v>
      </c>
      <c r="T83" s="121">
        <v>0</v>
      </c>
      <c r="U83" s="121">
        <v>0</v>
      </c>
    </row>
    <row r="84" spans="1:21" s="1" customFormat="1" ht="24" customHeight="1" outlineLevel="1" thickBot="1" x14ac:dyDescent="0.25">
      <c r="A84" s="15" t="s">
        <v>121</v>
      </c>
      <c r="B84" s="248" t="s">
        <v>25</v>
      </c>
      <c r="C84" s="249"/>
      <c r="D84" s="249"/>
      <c r="E84" s="249"/>
      <c r="F84" s="249"/>
      <c r="G84" s="249"/>
      <c r="H84" s="250"/>
      <c r="I84" s="16" t="s">
        <v>19</v>
      </c>
      <c r="J84" s="121">
        <v>0</v>
      </c>
      <c r="K84" s="121">
        <v>0</v>
      </c>
      <c r="L84" s="121">
        <v>0</v>
      </c>
      <c r="M84" s="121">
        <v>0</v>
      </c>
      <c r="N84" s="121">
        <v>0</v>
      </c>
      <c r="O84" s="121">
        <v>0</v>
      </c>
      <c r="P84" s="121">
        <v>0</v>
      </c>
      <c r="Q84" s="121">
        <v>0</v>
      </c>
      <c r="R84" s="121">
        <v>0</v>
      </c>
      <c r="S84" s="121">
        <v>0</v>
      </c>
      <c r="T84" s="121">
        <v>0</v>
      </c>
      <c r="U84" s="121">
        <v>0</v>
      </c>
    </row>
    <row r="85" spans="1:21" s="1" customFormat="1" ht="24" customHeight="1" outlineLevel="1" thickBot="1" x14ac:dyDescent="0.25">
      <c r="A85" s="15" t="s">
        <v>122</v>
      </c>
      <c r="B85" s="248" t="s">
        <v>27</v>
      </c>
      <c r="C85" s="249"/>
      <c r="D85" s="249"/>
      <c r="E85" s="249"/>
      <c r="F85" s="249"/>
      <c r="G85" s="249"/>
      <c r="H85" s="250"/>
      <c r="I85" s="16" t="s">
        <v>19</v>
      </c>
      <c r="J85" s="121">
        <v>0</v>
      </c>
      <c r="K85" s="121">
        <v>0</v>
      </c>
      <c r="L85" s="121">
        <v>0</v>
      </c>
      <c r="M85" s="121">
        <v>0</v>
      </c>
      <c r="N85" s="121">
        <v>0</v>
      </c>
      <c r="O85" s="121">
        <v>0</v>
      </c>
      <c r="P85" s="121">
        <v>0</v>
      </c>
      <c r="Q85" s="121">
        <v>0</v>
      </c>
      <c r="R85" s="121">
        <v>0</v>
      </c>
      <c r="S85" s="121">
        <v>0</v>
      </c>
      <c r="T85" s="121">
        <v>0</v>
      </c>
      <c r="U85" s="121">
        <v>0</v>
      </c>
    </row>
    <row r="86" spans="1:21" s="1" customFormat="1" ht="12.75" thickBot="1" x14ac:dyDescent="0.25">
      <c r="A86" s="15" t="s">
        <v>123</v>
      </c>
      <c r="B86" s="216" t="s">
        <v>29</v>
      </c>
      <c r="C86" s="217"/>
      <c r="D86" s="217"/>
      <c r="E86" s="217"/>
      <c r="F86" s="217"/>
      <c r="G86" s="217"/>
      <c r="H86" s="218"/>
      <c r="I86" s="16" t="s">
        <v>19</v>
      </c>
      <c r="J86" s="121">
        <v>0</v>
      </c>
      <c r="K86" s="121">
        <v>0</v>
      </c>
      <c r="L86" s="121">
        <v>0</v>
      </c>
      <c r="M86" s="121">
        <v>0</v>
      </c>
      <c r="N86" s="121">
        <v>0</v>
      </c>
      <c r="O86" s="121">
        <v>0</v>
      </c>
      <c r="P86" s="121">
        <v>0</v>
      </c>
      <c r="Q86" s="121">
        <v>0</v>
      </c>
      <c r="R86" s="121">
        <v>0</v>
      </c>
      <c r="S86" s="121">
        <v>0</v>
      </c>
      <c r="T86" s="121">
        <v>0</v>
      </c>
      <c r="U86" s="121">
        <v>0</v>
      </c>
    </row>
    <row r="87" spans="1:21" s="1" customFormat="1" ht="12.75" x14ac:dyDescent="0.2">
      <c r="A87" s="15" t="s">
        <v>124</v>
      </c>
      <c r="B87" s="216" t="s">
        <v>31</v>
      </c>
      <c r="C87" s="217"/>
      <c r="D87" s="217"/>
      <c r="E87" s="217"/>
      <c r="F87" s="217"/>
      <c r="G87" s="217"/>
      <c r="H87" s="218"/>
      <c r="I87" s="16" t="s">
        <v>19</v>
      </c>
      <c r="J87" s="132">
        <f>J29-J44</f>
        <v>43.669999999999987</v>
      </c>
      <c r="K87" s="119">
        <v>33.869999999999997</v>
      </c>
      <c r="L87" s="29">
        <f>L29-L44</f>
        <v>29.576999999999998</v>
      </c>
      <c r="M87" s="120">
        <v>34.646999999999998</v>
      </c>
      <c r="N87" s="29">
        <f>N29-N44</f>
        <v>18.409999999999997</v>
      </c>
      <c r="O87" s="29">
        <f>O29-O44</f>
        <v>27.559999999999974</v>
      </c>
      <c r="P87" s="29">
        <f t="shared" ref="P87" si="14">P29-P44</f>
        <v>26.450000000000017</v>
      </c>
      <c r="Q87" s="128">
        <v>20.43</v>
      </c>
      <c r="R87" s="134">
        <f t="shared" ref="R87:S87" si="15">R29-R44</f>
        <v>37.28</v>
      </c>
      <c r="S87" s="134">
        <f t="shared" si="15"/>
        <v>39.341396159999988</v>
      </c>
      <c r="T87" s="113">
        <f>J87+L87+N87+P87+R87</f>
        <v>155.387</v>
      </c>
      <c r="U87" s="114">
        <f>J87+L87+N87+Q87+S87</f>
        <v>151.42839615999998</v>
      </c>
    </row>
    <row r="88" spans="1:21" s="1" customFormat="1" ht="12.75" thickBot="1" x14ac:dyDescent="0.25">
      <c r="A88" s="15" t="s">
        <v>125</v>
      </c>
      <c r="B88" s="216" t="s">
        <v>33</v>
      </c>
      <c r="C88" s="217"/>
      <c r="D88" s="217"/>
      <c r="E88" s="217"/>
      <c r="F88" s="217"/>
      <c r="G88" s="217"/>
      <c r="H88" s="218"/>
      <c r="I88" s="16" t="s">
        <v>19</v>
      </c>
      <c r="J88" s="121">
        <v>0</v>
      </c>
      <c r="K88" s="121">
        <v>0</v>
      </c>
      <c r="L88" s="121">
        <v>0</v>
      </c>
      <c r="M88" s="121">
        <v>0</v>
      </c>
      <c r="N88" s="121">
        <v>0</v>
      </c>
      <c r="O88" s="121">
        <v>0</v>
      </c>
      <c r="P88" s="121">
        <v>0</v>
      </c>
      <c r="Q88" s="121">
        <v>0</v>
      </c>
      <c r="R88" s="121">
        <v>0</v>
      </c>
      <c r="S88" s="121">
        <v>0</v>
      </c>
      <c r="T88" s="121">
        <v>0</v>
      </c>
      <c r="U88" s="121">
        <v>0</v>
      </c>
    </row>
    <row r="89" spans="1:21" s="1" customFormat="1" ht="12.75" x14ac:dyDescent="0.2">
      <c r="A89" s="15" t="s">
        <v>126</v>
      </c>
      <c r="B89" s="216" t="s">
        <v>35</v>
      </c>
      <c r="C89" s="217"/>
      <c r="D89" s="217"/>
      <c r="E89" s="217"/>
      <c r="F89" s="217"/>
      <c r="G89" s="217"/>
      <c r="H89" s="218"/>
      <c r="I89" s="16" t="s">
        <v>19</v>
      </c>
      <c r="J89" s="132">
        <f>J31-J46</f>
        <v>-2.9999999999999361E-2</v>
      </c>
      <c r="K89" s="119">
        <v>3.59</v>
      </c>
      <c r="L89" s="29">
        <f>L31-L46</f>
        <v>0.86300000000000043</v>
      </c>
      <c r="M89" s="120">
        <v>0.42399999999999999</v>
      </c>
      <c r="N89" s="29">
        <f>N31-N46</f>
        <v>7.76</v>
      </c>
      <c r="O89" s="29">
        <f>O31-O46</f>
        <v>-0.91999999999999993</v>
      </c>
      <c r="P89" s="29">
        <f t="shared" ref="P89" si="16">P31-P46</f>
        <v>13.41</v>
      </c>
      <c r="Q89" s="128">
        <v>8.1169600000000006</v>
      </c>
      <c r="R89" s="134">
        <v>8.52</v>
      </c>
      <c r="S89" s="134">
        <f t="shared" ref="S89" si="17">S31-S46</f>
        <v>8.50657408</v>
      </c>
      <c r="T89" s="113">
        <f>J89+L89+N89+P89+R89</f>
        <v>30.523</v>
      </c>
      <c r="U89" s="114">
        <f>J89+L89+N89+Q89+S89</f>
        <v>25.216534080000002</v>
      </c>
    </row>
    <row r="90" spans="1:21" s="1" customFormat="1" ht="12.75" thickBot="1" x14ac:dyDescent="0.25">
      <c r="A90" s="15" t="s">
        <v>127</v>
      </c>
      <c r="B90" s="216" t="s">
        <v>37</v>
      </c>
      <c r="C90" s="217"/>
      <c r="D90" s="217"/>
      <c r="E90" s="217"/>
      <c r="F90" s="217"/>
      <c r="G90" s="217"/>
      <c r="H90" s="218"/>
      <c r="I90" s="16" t="s">
        <v>19</v>
      </c>
      <c r="J90" s="121">
        <v>0</v>
      </c>
      <c r="K90" s="121">
        <v>0</v>
      </c>
      <c r="L90" s="121">
        <v>0</v>
      </c>
      <c r="M90" s="121">
        <v>0</v>
      </c>
      <c r="N90" s="121">
        <v>0</v>
      </c>
      <c r="O90" s="121">
        <v>0</v>
      </c>
      <c r="P90" s="121">
        <v>0</v>
      </c>
      <c r="Q90" s="121">
        <v>0</v>
      </c>
      <c r="R90" s="121">
        <v>0</v>
      </c>
      <c r="S90" s="121">
        <v>0</v>
      </c>
      <c r="T90" s="121">
        <v>0</v>
      </c>
      <c r="U90" s="121">
        <v>0</v>
      </c>
    </row>
    <row r="91" spans="1:21" s="1" customFormat="1" ht="12.75" thickBot="1" x14ac:dyDescent="0.25">
      <c r="A91" s="15" t="s">
        <v>128</v>
      </c>
      <c r="B91" s="216" t="s">
        <v>39</v>
      </c>
      <c r="C91" s="217"/>
      <c r="D91" s="217"/>
      <c r="E91" s="217"/>
      <c r="F91" s="217"/>
      <c r="G91" s="217"/>
      <c r="H91" s="218"/>
      <c r="I91" s="16" t="s">
        <v>19</v>
      </c>
      <c r="J91" s="121">
        <v>0</v>
      </c>
      <c r="K91" s="121">
        <v>0</v>
      </c>
      <c r="L91" s="121">
        <v>0</v>
      </c>
      <c r="M91" s="121">
        <v>0</v>
      </c>
      <c r="N91" s="121">
        <v>0</v>
      </c>
      <c r="O91" s="121">
        <v>0</v>
      </c>
      <c r="P91" s="121">
        <v>0</v>
      </c>
      <c r="Q91" s="121">
        <v>0</v>
      </c>
      <c r="R91" s="121">
        <v>0</v>
      </c>
      <c r="S91" s="121">
        <v>0</v>
      </c>
      <c r="T91" s="121">
        <v>0</v>
      </c>
      <c r="U91" s="121">
        <v>0</v>
      </c>
    </row>
    <row r="92" spans="1:21" s="1" customFormat="1" ht="24" customHeight="1" thickBot="1" x14ac:dyDescent="0.25">
      <c r="A92" s="15" t="s">
        <v>129</v>
      </c>
      <c r="B92" s="219" t="s">
        <v>41</v>
      </c>
      <c r="C92" s="220"/>
      <c r="D92" s="220"/>
      <c r="E92" s="220"/>
      <c r="F92" s="220"/>
      <c r="G92" s="220"/>
      <c r="H92" s="221"/>
      <c r="I92" s="16" t="s">
        <v>19</v>
      </c>
      <c r="J92" s="121">
        <v>0</v>
      </c>
      <c r="K92" s="121">
        <v>0</v>
      </c>
      <c r="L92" s="121">
        <v>0</v>
      </c>
      <c r="M92" s="121">
        <v>0</v>
      </c>
      <c r="N92" s="121">
        <v>0</v>
      </c>
      <c r="O92" s="121">
        <v>0</v>
      </c>
      <c r="P92" s="121">
        <v>0</v>
      </c>
      <c r="Q92" s="121">
        <v>0</v>
      </c>
      <c r="R92" s="121">
        <v>0</v>
      </c>
      <c r="S92" s="121">
        <v>0</v>
      </c>
      <c r="T92" s="121">
        <v>0</v>
      </c>
      <c r="U92" s="121">
        <v>0</v>
      </c>
    </row>
    <row r="93" spans="1:21" s="1" customFormat="1" ht="12.75" outlineLevel="1" thickBot="1" x14ac:dyDescent="0.25">
      <c r="A93" s="15" t="s">
        <v>130</v>
      </c>
      <c r="B93" s="239" t="s">
        <v>43</v>
      </c>
      <c r="C93" s="240"/>
      <c r="D93" s="240"/>
      <c r="E93" s="240"/>
      <c r="F93" s="240"/>
      <c r="G93" s="240"/>
      <c r="H93" s="241"/>
      <c r="I93" s="16" t="s">
        <v>19</v>
      </c>
      <c r="J93" s="121">
        <v>0</v>
      </c>
      <c r="K93" s="121">
        <v>0</v>
      </c>
      <c r="L93" s="121">
        <v>0</v>
      </c>
      <c r="M93" s="121">
        <v>0</v>
      </c>
      <c r="N93" s="121">
        <v>0</v>
      </c>
      <c r="O93" s="121">
        <v>0</v>
      </c>
      <c r="P93" s="121">
        <v>0</v>
      </c>
      <c r="Q93" s="121">
        <v>0</v>
      </c>
      <c r="R93" s="121">
        <v>0</v>
      </c>
      <c r="S93" s="121">
        <v>0</v>
      </c>
      <c r="T93" s="121">
        <v>0</v>
      </c>
      <c r="U93" s="121">
        <v>0</v>
      </c>
    </row>
    <row r="94" spans="1:21" s="1" customFormat="1" ht="12.75" outlineLevel="1" thickBot="1" x14ac:dyDescent="0.25">
      <c r="A94" s="15" t="s">
        <v>131</v>
      </c>
      <c r="B94" s="239" t="s">
        <v>45</v>
      </c>
      <c r="C94" s="240"/>
      <c r="D94" s="240"/>
      <c r="E94" s="240"/>
      <c r="F94" s="240"/>
      <c r="G94" s="240"/>
      <c r="H94" s="241"/>
      <c r="I94" s="16" t="s">
        <v>19</v>
      </c>
      <c r="J94" s="121">
        <v>0</v>
      </c>
      <c r="K94" s="121">
        <v>0</v>
      </c>
      <c r="L94" s="121">
        <v>0</v>
      </c>
      <c r="M94" s="121">
        <v>0</v>
      </c>
      <c r="N94" s="121">
        <v>0</v>
      </c>
      <c r="O94" s="121">
        <v>0</v>
      </c>
      <c r="P94" s="121">
        <v>0</v>
      </c>
      <c r="Q94" s="121">
        <v>0</v>
      </c>
      <c r="R94" s="121">
        <v>0</v>
      </c>
      <c r="S94" s="121">
        <v>0</v>
      </c>
      <c r="T94" s="121">
        <v>0</v>
      </c>
      <c r="U94" s="121">
        <v>0</v>
      </c>
    </row>
    <row r="95" spans="1:21" s="1" customFormat="1" ht="13.5" thickBot="1" x14ac:dyDescent="0.25">
      <c r="A95" s="15" t="s">
        <v>132</v>
      </c>
      <c r="B95" s="216" t="s">
        <v>47</v>
      </c>
      <c r="C95" s="217"/>
      <c r="D95" s="217"/>
      <c r="E95" s="217"/>
      <c r="F95" s="217"/>
      <c r="G95" s="217"/>
      <c r="H95" s="218"/>
      <c r="I95" s="16" t="s">
        <v>19</v>
      </c>
      <c r="J95" s="119">
        <v>5.27</v>
      </c>
      <c r="K95" s="119">
        <v>6.38</v>
      </c>
      <c r="L95" s="120">
        <v>1.298</v>
      </c>
      <c r="M95" s="120">
        <v>1.454</v>
      </c>
      <c r="N95" s="120">
        <f>N37-N52</f>
        <v>1.9009999999999998</v>
      </c>
      <c r="O95" s="120">
        <f>O37-O52</f>
        <v>9.85</v>
      </c>
      <c r="P95" s="29">
        <f t="shared" ref="P95" si="18">P37-P52</f>
        <v>14.54</v>
      </c>
      <c r="Q95" s="128">
        <v>12.39</v>
      </c>
      <c r="R95" s="134">
        <v>5.17</v>
      </c>
      <c r="S95" s="134">
        <v>5.18</v>
      </c>
      <c r="T95" s="113">
        <f t="shared" ref="T95:T97" si="19">J95+L95+N95+P95+R95</f>
        <v>28.179000000000002</v>
      </c>
      <c r="U95" s="114">
        <f t="shared" ref="U95:U97" si="20">J95+L95+N95+Q95+S95</f>
        <v>26.039000000000001</v>
      </c>
    </row>
    <row r="96" spans="1:21" s="1" customFormat="1" ht="13.5" thickBot="1" x14ac:dyDescent="0.25">
      <c r="A96" s="15" t="s">
        <v>133</v>
      </c>
      <c r="B96" s="266" t="s">
        <v>134</v>
      </c>
      <c r="C96" s="267"/>
      <c r="D96" s="267"/>
      <c r="E96" s="267"/>
      <c r="F96" s="267"/>
      <c r="G96" s="267"/>
      <c r="H96" s="268"/>
      <c r="I96" s="16" t="s">
        <v>19</v>
      </c>
      <c r="J96" s="115">
        <f t="shared" ref="J96:L96" si="21">J97-J103</f>
        <v>-0.21699999999999997</v>
      </c>
      <c r="K96" s="116">
        <f t="shared" si="21"/>
        <v>-0.31800000000000006</v>
      </c>
      <c r="L96" s="15">
        <f t="shared" si="21"/>
        <v>2.1029999999999998</v>
      </c>
      <c r="M96" s="117">
        <f>M97-M103</f>
        <v>2.5369999999999999</v>
      </c>
      <c r="N96" s="120">
        <f t="shared" ref="N96:S96" si="22">N97-N103</f>
        <v>2.300000000000002E-2</v>
      </c>
      <c r="O96" s="120">
        <f t="shared" si="22"/>
        <v>0.16999999999999993</v>
      </c>
      <c r="P96" s="119">
        <f t="shared" si="22"/>
        <v>0</v>
      </c>
      <c r="Q96" s="119">
        <f t="shared" si="22"/>
        <v>6.0000000000000053E-2</v>
      </c>
      <c r="R96" s="135">
        <f t="shared" si="22"/>
        <v>3.425591984</v>
      </c>
      <c r="S96" s="135">
        <f t="shared" si="22"/>
        <v>3.425591984</v>
      </c>
      <c r="T96" s="113">
        <f t="shared" si="19"/>
        <v>5.3345919839999993</v>
      </c>
      <c r="U96" s="114">
        <f t="shared" si="20"/>
        <v>5.3945919839999998</v>
      </c>
    </row>
    <row r="97" spans="1:21" s="1" customFormat="1" ht="12.75" x14ac:dyDescent="0.2">
      <c r="A97" s="15" t="s">
        <v>135</v>
      </c>
      <c r="B97" s="216" t="s">
        <v>136</v>
      </c>
      <c r="C97" s="217"/>
      <c r="D97" s="217"/>
      <c r="E97" s="217"/>
      <c r="F97" s="217"/>
      <c r="G97" s="217"/>
      <c r="H97" s="218"/>
      <c r="I97" s="16" t="s">
        <v>19</v>
      </c>
      <c r="J97" s="115">
        <f>J98+J99+J100+J102</f>
        <v>0.76</v>
      </c>
      <c r="K97" s="115">
        <f t="shared" ref="K97" si="23">K98+K99+K100+K102</f>
        <v>0.66999999999999993</v>
      </c>
      <c r="L97" s="15">
        <f>L98+L99+L100+L102</f>
        <v>3.38</v>
      </c>
      <c r="M97" s="15">
        <f t="shared" ref="M97:S97" si="24">M98+M99+M100+M102</f>
        <v>3.8639999999999999</v>
      </c>
      <c r="N97" s="15">
        <f t="shared" si="24"/>
        <v>1</v>
      </c>
      <c r="O97" s="15">
        <f>O98+O99+O100+O102</f>
        <v>1.5499999999999998</v>
      </c>
      <c r="P97" s="115">
        <f t="shared" ref="P97" si="25">P98+P99+P100+P102</f>
        <v>0.4</v>
      </c>
      <c r="Q97" s="115">
        <f t="shared" si="24"/>
        <v>0.56000000000000005</v>
      </c>
      <c r="R97" s="115">
        <f t="shared" si="24"/>
        <v>3.91</v>
      </c>
      <c r="S97" s="115">
        <f t="shared" si="24"/>
        <v>3.91</v>
      </c>
      <c r="T97" s="113">
        <f t="shared" si="19"/>
        <v>9.4499999999999993</v>
      </c>
      <c r="U97" s="114">
        <f t="shared" si="20"/>
        <v>9.61</v>
      </c>
    </row>
    <row r="98" spans="1:21" s="1" customFormat="1" ht="14.25" customHeight="1" outlineLevel="1" thickBot="1" x14ac:dyDescent="0.25">
      <c r="A98" s="15" t="s">
        <v>137</v>
      </c>
      <c r="B98" s="239" t="s">
        <v>138</v>
      </c>
      <c r="C98" s="240"/>
      <c r="D98" s="240"/>
      <c r="E98" s="240"/>
      <c r="F98" s="240"/>
      <c r="G98" s="240"/>
      <c r="H98" s="241"/>
      <c r="I98" s="16" t="s">
        <v>19</v>
      </c>
      <c r="J98" s="121">
        <v>0</v>
      </c>
      <c r="K98" s="121">
        <v>0</v>
      </c>
      <c r="L98" s="121">
        <v>0</v>
      </c>
      <c r="M98" s="121">
        <v>0</v>
      </c>
      <c r="N98" s="121">
        <v>0</v>
      </c>
      <c r="O98" s="121">
        <v>0</v>
      </c>
      <c r="P98" s="121">
        <v>0</v>
      </c>
      <c r="Q98" s="121">
        <v>0</v>
      </c>
      <c r="R98" s="121">
        <v>0</v>
      </c>
      <c r="S98" s="121">
        <v>0</v>
      </c>
      <c r="T98" s="121">
        <v>0</v>
      </c>
      <c r="U98" s="121">
        <v>0</v>
      </c>
    </row>
    <row r="99" spans="1:21" s="1" customFormat="1" ht="12.75" outlineLevel="1" x14ac:dyDescent="0.2">
      <c r="A99" s="15" t="s">
        <v>139</v>
      </c>
      <c r="B99" s="239" t="s">
        <v>140</v>
      </c>
      <c r="C99" s="240"/>
      <c r="D99" s="240"/>
      <c r="E99" s="240"/>
      <c r="F99" s="240"/>
      <c r="G99" s="240"/>
      <c r="H99" s="241"/>
      <c r="I99" s="16" t="s">
        <v>19</v>
      </c>
      <c r="J99" s="115">
        <v>0.5</v>
      </c>
      <c r="K99" s="116">
        <v>0.47</v>
      </c>
      <c r="L99" s="15">
        <v>0</v>
      </c>
      <c r="M99" s="117">
        <v>0.48399999999999999</v>
      </c>
      <c r="N99" s="117">
        <v>0</v>
      </c>
      <c r="O99" s="117">
        <v>0.59</v>
      </c>
      <c r="P99" s="128">
        <v>0</v>
      </c>
      <c r="Q99" s="128">
        <v>0</v>
      </c>
      <c r="R99" s="128">
        <v>0</v>
      </c>
      <c r="S99" s="128">
        <v>0</v>
      </c>
      <c r="T99" s="62">
        <v>0</v>
      </c>
      <c r="U99" s="61">
        <v>0</v>
      </c>
    </row>
    <row r="100" spans="1:21" s="1" customFormat="1" ht="12.75" outlineLevel="1" thickBot="1" x14ac:dyDescent="0.25">
      <c r="A100" s="15" t="s">
        <v>141</v>
      </c>
      <c r="B100" s="239" t="s">
        <v>142</v>
      </c>
      <c r="C100" s="240"/>
      <c r="D100" s="240"/>
      <c r="E100" s="240"/>
      <c r="F100" s="240"/>
      <c r="G100" s="240"/>
      <c r="H100" s="241"/>
      <c r="I100" s="16" t="s">
        <v>19</v>
      </c>
      <c r="J100" s="121">
        <v>0</v>
      </c>
      <c r="K100" s="121">
        <v>0</v>
      </c>
      <c r="L100" s="121">
        <v>0</v>
      </c>
      <c r="M100" s="121">
        <v>0</v>
      </c>
      <c r="N100" s="121">
        <v>0</v>
      </c>
      <c r="O100" s="121">
        <v>0</v>
      </c>
      <c r="P100" s="121">
        <v>0</v>
      </c>
      <c r="Q100" s="121">
        <v>0</v>
      </c>
      <c r="R100" s="121">
        <v>0</v>
      </c>
      <c r="S100" s="121">
        <v>0</v>
      </c>
      <c r="T100" s="121">
        <v>0</v>
      </c>
      <c r="U100" s="121">
        <v>0</v>
      </c>
    </row>
    <row r="101" spans="1:21" s="1" customFormat="1" ht="12.75" outlineLevel="1" thickBot="1" x14ac:dyDescent="0.25">
      <c r="A101" s="15" t="s">
        <v>143</v>
      </c>
      <c r="B101" s="254" t="s">
        <v>144</v>
      </c>
      <c r="C101" s="255"/>
      <c r="D101" s="255"/>
      <c r="E101" s="255"/>
      <c r="F101" s="255"/>
      <c r="G101" s="255"/>
      <c r="H101" s="256"/>
      <c r="I101" s="16" t="s">
        <v>19</v>
      </c>
      <c r="J101" s="121">
        <v>0</v>
      </c>
      <c r="K101" s="121">
        <v>0</v>
      </c>
      <c r="L101" s="121">
        <v>0</v>
      </c>
      <c r="M101" s="121">
        <v>0</v>
      </c>
      <c r="N101" s="121">
        <v>0</v>
      </c>
      <c r="O101" s="121">
        <v>0</v>
      </c>
      <c r="P101" s="121">
        <v>0</v>
      </c>
      <c r="Q101" s="121">
        <v>0</v>
      </c>
      <c r="R101" s="121">
        <v>0</v>
      </c>
      <c r="S101" s="121">
        <v>0</v>
      </c>
      <c r="T101" s="121">
        <v>0</v>
      </c>
      <c r="U101" s="121">
        <v>0</v>
      </c>
    </row>
    <row r="102" spans="1:21" s="1" customFormat="1" ht="13.5" outlineLevel="1" thickBot="1" x14ac:dyDescent="0.25">
      <c r="A102" s="15" t="s">
        <v>145</v>
      </c>
      <c r="B102" s="239" t="s">
        <v>146</v>
      </c>
      <c r="C102" s="240"/>
      <c r="D102" s="240"/>
      <c r="E102" s="240"/>
      <c r="F102" s="240"/>
      <c r="G102" s="240"/>
      <c r="H102" s="241"/>
      <c r="I102" s="16" t="s">
        <v>19</v>
      </c>
      <c r="J102" s="118">
        <v>0.26</v>
      </c>
      <c r="K102" s="119">
        <v>0.2</v>
      </c>
      <c r="L102" s="18">
        <v>3.38</v>
      </c>
      <c r="M102" s="120">
        <v>3.38</v>
      </c>
      <c r="N102" s="120">
        <v>1</v>
      </c>
      <c r="O102" s="120">
        <v>0.96</v>
      </c>
      <c r="P102" s="128">
        <v>0.4</v>
      </c>
      <c r="Q102" s="128">
        <v>0.56000000000000005</v>
      </c>
      <c r="R102" s="128">
        <v>3.91</v>
      </c>
      <c r="S102" s="128">
        <v>3.91</v>
      </c>
      <c r="T102" s="113">
        <f t="shared" ref="T102:T103" si="26">J102+L102+N102+P102+R102</f>
        <v>8.9499999999999993</v>
      </c>
      <c r="U102" s="114">
        <f t="shared" ref="U102:U103" si="27">J102+L102+N102+Q102+S102</f>
        <v>9.11</v>
      </c>
    </row>
    <row r="103" spans="1:21" s="1" customFormat="1" ht="12.75" x14ac:dyDescent="0.2">
      <c r="A103" s="15" t="s">
        <v>147</v>
      </c>
      <c r="B103" s="216" t="s">
        <v>102</v>
      </c>
      <c r="C103" s="217"/>
      <c r="D103" s="217"/>
      <c r="E103" s="217"/>
      <c r="F103" s="217"/>
      <c r="G103" s="217"/>
      <c r="H103" s="218"/>
      <c r="I103" s="16" t="s">
        <v>19</v>
      </c>
      <c r="J103" s="119">
        <f>J104+J105+J106+J108</f>
        <v>0.97699999999999998</v>
      </c>
      <c r="K103" s="119">
        <f>K104+K105+K106+K108</f>
        <v>0.98799999999999999</v>
      </c>
      <c r="L103" s="120">
        <f>L104+L105+L106+L108</f>
        <v>1.2769999999999999</v>
      </c>
      <c r="M103" s="120">
        <f>M104+M105+M106+M108</f>
        <v>1.327</v>
      </c>
      <c r="N103" s="126">
        <f t="shared" ref="N103:S103" si="28">N104+N105+N106+N108</f>
        <v>0.97699999999999998</v>
      </c>
      <c r="O103" s="126">
        <f t="shared" si="28"/>
        <v>1.38</v>
      </c>
      <c r="P103" s="127">
        <f t="shared" si="28"/>
        <v>0.4</v>
      </c>
      <c r="Q103" s="127">
        <f t="shared" si="28"/>
        <v>0.5</v>
      </c>
      <c r="R103" s="127">
        <f t="shared" si="28"/>
        <v>0.48440801600000005</v>
      </c>
      <c r="S103" s="127">
        <f t="shared" si="28"/>
        <v>0.48440801600000005</v>
      </c>
      <c r="T103" s="113">
        <f t="shared" si="26"/>
        <v>4.1154080159999999</v>
      </c>
      <c r="U103" s="114">
        <f t="shared" si="27"/>
        <v>4.2154080159999996</v>
      </c>
    </row>
    <row r="104" spans="1:21" s="1" customFormat="1" ht="12.75" outlineLevel="1" thickBot="1" x14ac:dyDescent="0.25">
      <c r="A104" s="15" t="s">
        <v>148</v>
      </c>
      <c r="B104" s="239" t="s">
        <v>149</v>
      </c>
      <c r="C104" s="240"/>
      <c r="D104" s="240"/>
      <c r="E104" s="240"/>
      <c r="F104" s="240"/>
      <c r="G104" s="240"/>
      <c r="H104" s="241"/>
      <c r="I104" s="16" t="s">
        <v>19</v>
      </c>
      <c r="J104" s="121">
        <v>0</v>
      </c>
      <c r="K104" s="121">
        <v>0</v>
      </c>
      <c r="L104" s="121">
        <v>0</v>
      </c>
      <c r="M104" s="121">
        <v>0</v>
      </c>
      <c r="N104" s="121">
        <v>0</v>
      </c>
      <c r="O104" s="121">
        <v>0</v>
      </c>
      <c r="P104" s="121">
        <v>0</v>
      </c>
      <c r="Q104" s="121">
        <v>0</v>
      </c>
      <c r="R104" s="121">
        <v>0</v>
      </c>
      <c r="S104" s="121">
        <v>0</v>
      </c>
      <c r="T104" s="121">
        <v>0</v>
      </c>
      <c r="U104" s="121">
        <v>0</v>
      </c>
    </row>
    <row r="105" spans="1:21" s="1" customFormat="1" ht="12.75" outlineLevel="1" x14ac:dyDescent="0.2">
      <c r="A105" s="15" t="s">
        <v>150</v>
      </c>
      <c r="B105" s="239" t="s">
        <v>151</v>
      </c>
      <c r="C105" s="240"/>
      <c r="D105" s="240"/>
      <c r="E105" s="240"/>
      <c r="F105" s="240"/>
      <c r="G105" s="240"/>
      <c r="H105" s="241"/>
      <c r="I105" s="16" t="s">
        <v>19</v>
      </c>
      <c r="J105" s="118">
        <v>7.6999999999999999E-2</v>
      </c>
      <c r="K105" s="119">
        <v>3.7999999999999999E-2</v>
      </c>
      <c r="L105" s="18">
        <v>7.6999999999999999E-2</v>
      </c>
      <c r="M105" s="120">
        <v>7.6999999999999999E-2</v>
      </c>
      <c r="N105" s="120">
        <v>7.6999999999999999E-2</v>
      </c>
      <c r="O105" s="120">
        <v>0.49</v>
      </c>
      <c r="P105" s="128">
        <v>0.2</v>
      </c>
      <c r="Q105" s="128">
        <v>0.2</v>
      </c>
      <c r="R105" s="128">
        <v>8.4408016000000002E-2</v>
      </c>
      <c r="S105" s="128">
        <v>8.4408016000000002E-2</v>
      </c>
      <c r="T105" s="113">
        <f>J105+L105+N105+P105+R105</f>
        <v>0.51540801599999997</v>
      </c>
      <c r="U105" s="114">
        <f>J105+L105+N105+Q105+S105</f>
        <v>0.51540801599999997</v>
      </c>
    </row>
    <row r="106" spans="1:21" s="1" customFormat="1" ht="12.75" outlineLevel="1" thickBot="1" x14ac:dyDescent="0.25">
      <c r="A106" s="15" t="s">
        <v>152</v>
      </c>
      <c r="B106" s="239" t="s">
        <v>153</v>
      </c>
      <c r="C106" s="240"/>
      <c r="D106" s="240"/>
      <c r="E106" s="240"/>
      <c r="F106" s="240"/>
      <c r="G106" s="240"/>
      <c r="H106" s="241"/>
      <c r="I106" s="16" t="s">
        <v>19</v>
      </c>
      <c r="J106" s="121">
        <v>0</v>
      </c>
      <c r="K106" s="121">
        <v>0</v>
      </c>
      <c r="L106" s="121">
        <v>0</v>
      </c>
      <c r="M106" s="121">
        <v>0</v>
      </c>
      <c r="N106" s="121">
        <v>0</v>
      </c>
      <c r="O106" s="121">
        <v>0</v>
      </c>
      <c r="P106" s="121">
        <v>0</v>
      </c>
      <c r="Q106" s="121">
        <v>0</v>
      </c>
      <c r="R106" s="121">
        <v>0</v>
      </c>
      <c r="S106" s="121">
        <v>0</v>
      </c>
      <c r="T106" s="121">
        <v>0</v>
      </c>
      <c r="U106" s="121">
        <v>0</v>
      </c>
    </row>
    <row r="107" spans="1:21" s="1" customFormat="1" ht="12.75" outlineLevel="1" thickBot="1" x14ac:dyDescent="0.25">
      <c r="A107" s="15" t="s">
        <v>154</v>
      </c>
      <c r="B107" s="254" t="s">
        <v>144</v>
      </c>
      <c r="C107" s="255"/>
      <c r="D107" s="255"/>
      <c r="E107" s="255"/>
      <c r="F107" s="255"/>
      <c r="G107" s="255"/>
      <c r="H107" s="256"/>
      <c r="I107" s="16" t="s">
        <v>19</v>
      </c>
      <c r="J107" s="121">
        <v>0</v>
      </c>
      <c r="K107" s="121">
        <v>0</v>
      </c>
      <c r="L107" s="121">
        <v>0</v>
      </c>
      <c r="M107" s="121">
        <v>0</v>
      </c>
      <c r="N107" s="121">
        <v>0</v>
      </c>
      <c r="O107" s="121">
        <v>0</v>
      </c>
      <c r="P107" s="121">
        <v>0</v>
      </c>
      <c r="Q107" s="121">
        <v>0</v>
      </c>
      <c r="R107" s="121">
        <v>0</v>
      </c>
      <c r="S107" s="121">
        <v>0</v>
      </c>
      <c r="T107" s="121">
        <v>0</v>
      </c>
      <c r="U107" s="121">
        <v>0</v>
      </c>
    </row>
    <row r="108" spans="1:21" s="1" customFormat="1" ht="13.5" outlineLevel="1" thickBot="1" x14ac:dyDescent="0.25">
      <c r="A108" s="15" t="s">
        <v>155</v>
      </c>
      <c r="B108" s="239" t="s">
        <v>156</v>
      </c>
      <c r="C108" s="240"/>
      <c r="D108" s="240"/>
      <c r="E108" s="240"/>
      <c r="F108" s="240"/>
      <c r="G108" s="240"/>
      <c r="H108" s="241"/>
      <c r="I108" s="16" t="s">
        <v>19</v>
      </c>
      <c r="J108" s="118">
        <v>0.9</v>
      </c>
      <c r="K108" s="119">
        <v>0.95</v>
      </c>
      <c r="L108" s="18">
        <v>1.2</v>
      </c>
      <c r="M108" s="120">
        <v>1.25</v>
      </c>
      <c r="N108" s="120">
        <v>0.9</v>
      </c>
      <c r="O108" s="120">
        <v>0.89</v>
      </c>
      <c r="P108" s="128">
        <v>0.2</v>
      </c>
      <c r="Q108" s="128">
        <v>0.3</v>
      </c>
      <c r="R108" s="128">
        <v>0.4</v>
      </c>
      <c r="S108" s="128">
        <v>0.4</v>
      </c>
      <c r="T108" s="113">
        <f t="shared" ref="T108:T109" si="29">J108+L108+N108+P108+R108</f>
        <v>3.6</v>
      </c>
      <c r="U108" s="114">
        <f t="shared" ref="U108:U109" si="30">J108+L108+N108+Q108+S108</f>
        <v>3.6999999999999997</v>
      </c>
    </row>
    <row r="109" spans="1:21" s="1" customFormat="1" ht="12.75" x14ac:dyDescent="0.2">
      <c r="A109" s="15" t="s">
        <v>157</v>
      </c>
      <c r="B109" s="266" t="s">
        <v>158</v>
      </c>
      <c r="C109" s="267"/>
      <c r="D109" s="267"/>
      <c r="E109" s="267"/>
      <c r="F109" s="267"/>
      <c r="G109" s="267"/>
      <c r="H109" s="268"/>
      <c r="I109" s="16" t="s">
        <v>19</v>
      </c>
      <c r="J109" s="118">
        <f>SUM(J110:J123)</f>
        <v>47.64</v>
      </c>
      <c r="K109" s="119">
        <f t="shared" ref="K109:S109" si="31">K81+K96</f>
        <v>53.441999999999993</v>
      </c>
      <c r="L109" s="18">
        <f t="shared" si="31"/>
        <v>45.486999999999988</v>
      </c>
      <c r="M109" s="120">
        <f t="shared" si="31"/>
        <v>27.55299999999999</v>
      </c>
      <c r="N109" s="18">
        <f>N81+N96</f>
        <v>28.093999999999998</v>
      </c>
      <c r="O109" s="45">
        <f t="shared" si="31"/>
        <v>36.659999999999954</v>
      </c>
      <c r="P109" s="45">
        <f t="shared" si="31"/>
        <v>54.400000000000006</v>
      </c>
      <c r="Q109" s="45">
        <f t="shared" si="31"/>
        <v>41.001159999999999</v>
      </c>
      <c r="R109" s="45">
        <f t="shared" si="31"/>
        <v>54.397229904000007</v>
      </c>
      <c r="S109" s="45">
        <f t="shared" si="31"/>
        <v>56.458626063999994</v>
      </c>
      <c r="T109" s="113">
        <f t="shared" si="29"/>
        <v>230.01822990399998</v>
      </c>
      <c r="U109" s="114">
        <f t="shared" si="30"/>
        <v>218.68078606399996</v>
      </c>
    </row>
    <row r="110" spans="1:21" s="1" customFormat="1" ht="24" customHeight="1" thickBot="1" x14ac:dyDescent="0.25">
      <c r="A110" s="15" t="s">
        <v>159</v>
      </c>
      <c r="B110" s="219" t="s">
        <v>160</v>
      </c>
      <c r="C110" s="220"/>
      <c r="D110" s="220"/>
      <c r="E110" s="220"/>
      <c r="F110" s="220"/>
      <c r="G110" s="220"/>
      <c r="H110" s="221"/>
      <c r="I110" s="16" t="s">
        <v>19</v>
      </c>
      <c r="J110" s="121">
        <v>0</v>
      </c>
      <c r="K110" s="121">
        <v>0</v>
      </c>
      <c r="L110" s="121">
        <v>0</v>
      </c>
      <c r="M110" s="121">
        <v>0</v>
      </c>
      <c r="N110" s="121">
        <v>0</v>
      </c>
      <c r="O110" s="121">
        <v>0</v>
      </c>
      <c r="P110" s="121">
        <v>0</v>
      </c>
      <c r="Q110" s="121">
        <v>0</v>
      </c>
      <c r="R110" s="121">
        <v>0</v>
      </c>
      <c r="S110" s="121">
        <v>0</v>
      </c>
      <c r="T110" s="121">
        <v>0</v>
      </c>
      <c r="U110" s="121">
        <v>0</v>
      </c>
    </row>
    <row r="111" spans="1:21" s="1" customFormat="1" ht="24" customHeight="1" outlineLevel="2" thickBot="1" x14ac:dyDescent="0.25">
      <c r="A111" s="15" t="s">
        <v>161</v>
      </c>
      <c r="B111" s="248" t="s">
        <v>23</v>
      </c>
      <c r="C111" s="249"/>
      <c r="D111" s="249"/>
      <c r="E111" s="249"/>
      <c r="F111" s="249"/>
      <c r="G111" s="249"/>
      <c r="H111" s="250"/>
      <c r="I111" s="16" t="s">
        <v>19</v>
      </c>
      <c r="J111" s="121">
        <v>0</v>
      </c>
      <c r="K111" s="121">
        <v>0</v>
      </c>
      <c r="L111" s="121">
        <v>0</v>
      </c>
      <c r="M111" s="121">
        <v>0</v>
      </c>
      <c r="N111" s="121">
        <v>0</v>
      </c>
      <c r="O111" s="121">
        <v>0</v>
      </c>
      <c r="P111" s="121">
        <v>0</v>
      </c>
      <c r="Q111" s="121">
        <v>0</v>
      </c>
      <c r="R111" s="121">
        <v>0</v>
      </c>
      <c r="S111" s="121">
        <v>0</v>
      </c>
      <c r="T111" s="121">
        <v>0</v>
      </c>
      <c r="U111" s="121">
        <v>0</v>
      </c>
    </row>
    <row r="112" spans="1:21" s="1" customFormat="1" ht="24" customHeight="1" outlineLevel="2" thickBot="1" x14ac:dyDescent="0.25">
      <c r="A112" s="15" t="s">
        <v>162</v>
      </c>
      <c r="B112" s="248" t="s">
        <v>25</v>
      </c>
      <c r="C112" s="249"/>
      <c r="D112" s="249"/>
      <c r="E112" s="249"/>
      <c r="F112" s="249"/>
      <c r="G112" s="249"/>
      <c r="H112" s="250"/>
      <c r="I112" s="16" t="s">
        <v>19</v>
      </c>
      <c r="J112" s="121">
        <v>0</v>
      </c>
      <c r="K112" s="121">
        <v>0</v>
      </c>
      <c r="L112" s="121">
        <v>0</v>
      </c>
      <c r="M112" s="121">
        <v>0</v>
      </c>
      <c r="N112" s="121">
        <v>0</v>
      </c>
      <c r="O112" s="121">
        <v>0</v>
      </c>
      <c r="P112" s="121">
        <v>0</v>
      </c>
      <c r="Q112" s="121">
        <v>0</v>
      </c>
      <c r="R112" s="121">
        <v>0</v>
      </c>
      <c r="S112" s="121">
        <v>0</v>
      </c>
      <c r="T112" s="121">
        <v>0</v>
      </c>
      <c r="U112" s="121">
        <v>0</v>
      </c>
    </row>
    <row r="113" spans="1:21" s="1" customFormat="1" ht="24" customHeight="1" outlineLevel="2" thickBot="1" x14ac:dyDescent="0.25">
      <c r="A113" s="15" t="s">
        <v>163</v>
      </c>
      <c r="B113" s="248" t="s">
        <v>27</v>
      </c>
      <c r="C113" s="249"/>
      <c r="D113" s="249"/>
      <c r="E113" s="249"/>
      <c r="F113" s="249"/>
      <c r="G113" s="249"/>
      <c r="H113" s="250"/>
      <c r="I113" s="16" t="s">
        <v>19</v>
      </c>
      <c r="J113" s="121">
        <v>0</v>
      </c>
      <c r="K113" s="121">
        <v>0</v>
      </c>
      <c r="L113" s="121">
        <v>0</v>
      </c>
      <c r="M113" s="121">
        <v>0</v>
      </c>
      <c r="N113" s="121">
        <v>0</v>
      </c>
      <c r="O113" s="121">
        <v>0</v>
      </c>
      <c r="P113" s="121">
        <v>0</v>
      </c>
      <c r="Q113" s="121">
        <v>0</v>
      </c>
      <c r="R113" s="121">
        <v>0</v>
      </c>
      <c r="S113" s="121">
        <v>0</v>
      </c>
      <c r="T113" s="121">
        <v>0</v>
      </c>
      <c r="U113" s="121">
        <v>0</v>
      </c>
    </row>
    <row r="114" spans="1:21" s="1" customFormat="1" ht="12.75" thickBot="1" x14ac:dyDescent="0.25">
      <c r="A114" s="15" t="s">
        <v>164</v>
      </c>
      <c r="B114" s="216" t="s">
        <v>29</v>
      </c>
      <c r="C114" s="217"/>
      <c r="D114" s="217"/>
      <c r="E114" s="217"/>
      <c r="F114" s="217"/>
      <c r="G114" s="217"/>
      <c r="H114" s="218"/>
      <c r="I114" s="16" t="s">
        <v>19</v>
      </c>
      <c r="J114" s="121">
        <v>0</v>
      </c>
      <c r="K114" s="121">
        <v>0</v>
      </c>
      <c r="L114" s="121">
        <v>0</v>
      </c>
      <c r="M114" s="121">
        <v>0</v>
      </c>
      <c r="N114" s="121">
        <v>0</v>
      </c>
      <c r="O114" s="121">
        <v>0</v>
      </c>
      <c r="P114" s="121">
        <v>0</v>
      </c>
      <c r="Q114" s="121">
        <v>0</v>
      </c>
      <c r="R114" s="121">
        <v>0</v>
      </c>
      <c r="S114" s="121">
        <v>0</v>
      </c>
      <c r="T114" s="121">
        <v>0</v>
      </c>
      <c r="U114" s="121">
        <v>0</v>
      </c>
    </row>
    <row r="115" spans="1:21" s="1" customFormat="1" ht="12.75" x14ac:dyDescent="0.2">
      <c r="A115" s="15" t="s">
        <v>165</v>
      </c>
      <c r="B115" s="216" t="s">
        <v>31</v>
      </c>
      <c r="C115" s="217"/>
      <c r="D115" s="217"/>
      <c r="E115" s="217"/>
      <c r="F115" s="217"/>
      <c r="G115" s="217"/>
      <c r="H115" s="218"/>
      <c r="I115" s="16" t="s">
        <v>19</v>
      </c>
      <c r="J115" s="115">
        <v>43.64</v>
      </c>
      <c r="K115" s="119">
        <v>32.65</v>
      </c>
      <c r="L115" s="15">
        <v>28.053999999999998</v>
      </c>
      <c r="M115" s="120">
        <v>32.960999999999999</v>
      </c>
      <c r="N115" s="120">
        <v>24.452999999999999</v>
      </c>
      <c r="O115" s="120">
        <v>18.329999999999998</v>
      </c>
      <c r="P115" s="45">
        <v>26.45</v>
      </c>
      <c r="Q115" s="128">
        <v>20.49</v>
      </c>
      <c r="R115" s="45">
        <v>40.71</v>
      </c>
      <c r="S115" s="45">
        <f t="shared" ref="S115" si="32">S87+S102</f>
        <v>43.251396159999985</v>
      </c>
      <c r="T115" s="113">
        <f>J115+L115+N115+P115+R115</f>
        <v>163.30700000000002</v>
      </c>
      <c r="U115" s="114">
        <f>J115+L115+N115+Q115+S115</f>
        <v>159.88839615999999</v>
      </c>
    </row>
    <row r="116" spans="1:21" s="1" customFormat="1" ht="12.75" thickBot="1" x14ac:dyDescent="0.25">
      <c r="A116" s="15" t="s">
        <v>166</v>
      </c>
      <c r="B116" s="216" t="s">
        <v>33</v>
      </c>
      <c r="C116" s="217"/>
      <c r="D116" s="217"/>
      <c r="E116" s="217"/>
      <c r="F116" s="217"/>
      <c r="G116" s="217"/>
      <c r="H116" s="218"/>
      <c r="I116" s="16" t="s">
        <v>19</v>
      </c>
      <c r="J116" s="121">
        <v>0</v>
      </c>
      <c r="K116" s="121">
        <v>0</v>
      </c>
      <c r="L116" s="121">
        <v>0</v>
      </c>
      <c r="M116" s="121">
        <v>0</v>
      </c>
      <c r="N116" s="121">
        <v>0</v>
      </c>
      <c r="O116" s="121">
        <v>0</v>
      </c>
      <c r="P116" s="121">
        <v>0</v>
      </c>
      <c r="Q116" s="121">
        <v>0</v>
      </c>
      <c r="R116" s="121">
        <v>0</v>
      </c>
      <c r="S116" s="121">
        <v>0</v>
      </c>
      <c r="T116" s="121">
        <v>0</v>
      </c>
      <c r="U116" s="121">
        <v>0</v>
      </c>
    </row>
    <row r="117" spans="1:21" s="1" customFormat="1" ht="12.75" x14ac:dyDescent="0.2">
      <c r="A117" s="15" t="s">
        <v>167</v>
      </c>
      <c r="B117" s="216" t="s">
        <v>35</v>
      </c>
      <c r="C117" s="217"/>
      <c r="D117" s="217"/>
      <c r="E117" s="217"/>
      <c r="F117" s="217"/>
      <c r="G117" s="217"/>
      <c r="H117" s="218"/>
      <c r="I117" s="16" t="s">
        <v>19</v>
      </c>
      <c r="J117" s="115">
        <v>-0.03</v>
      </c>
      <c r="K117" s="119">
        <v>3.46</v>
      </c>
      <c r="L117" s="15">
        <v>0.34399999999999997</v>
      </c>
      <c r="M117" s="120">
        <v>0.40400000000000003</v>
      </c>
      <c r="N117" s="120">
        <v>0.3</v>
      </c>
      <c r="O117" s="120">
        <v>0.2</v>
      </c>
      <c r="P117" s="45">
        <f t="shared" ref="P117" si="33">P89+P104</f>
        <v>13.41</v>
      </c>
      <c r="Q117" s="128">
        <v>8.1199999999999992</v>
      </c>
      <c r="R117" s="45">
        <f t="shared" ref="R117:S117" si="34">R89+R104</f>
        <v>8.52</v>
      </c>
      <c r="S117" s="45">
        <f t="shared" si="34"/>
        <v>8.50657408</v>
      </c>
      <c r="T117" s="113">
        <f>J117+L117+N117+P117+R117</f>
        <v>22.544</v>
      </c>
      <c r="U117" s="114">
        <f>J117+L117+N117+Q117+S117</f>
        <v>17.240574079999998</v>
      </c>
    </row>
    <row r="118" spans="1:21" s="1" customFormat="1" ht="12.75" thickBot="1" x14ac:dyDescent="0.25">
      <c r="A118" s="15" t="s">
        <v>168</v>
      </c>
      <c r="B118" s="216" t="s">
        <v>37</v>
      </c>
      <c r="C118" s="217"/>
      <c r="D118" s="217"/>
      <c r="E118" s="217"/>
      <c r="F118" s="217"/>
      <c r="G118" s="217"/>
      <c r="H118" s="218"/>
      <c r="I118" s="16" t="s">
        <v>19</v>
      </c>
      <c r="J118" s="121">
        <v>0</v>
      </c>
      <c r="K118" s="121">
        <v>0</v>
      </c>
      <c r="L118" s="121">
        <v>0</v>
      </c>
      <c r="M118" s="121">
        <v>0</v>
      </c>
      <c r="N118" s="121">
        <v>0</v>
      </c>
      <c r="O118" s="121">
        <v>0</v>
      </c>
      <c r="P118" s="121">
        <v>0</v>
      </c>
      <c r="Q118" s="121">
        <v>0</v>
      </c>
      <c r="R118" s="121">
        <v>0</v>
      </c>
      <c r="S118" s="121">
        <v>0</v>
      </c>
      <c r="T118" s="121">
        <v>0</v>
      </c>
      <c r="U118" s="121">
        <v>0</v>
      </c>
    </row>
    <row r="119" spans="1:21" s="1" customFormat="1" ht="12.75" thickBot="1" x14ac:dyDescent="0.25">
      <c r="A119" s="15" t="s">
        <v>169</v>
      </c>
      <c r="B119" s="216" t="s">
        <v>39</v>
      </c>
      <c r="C119" s="217"/>
      <c r="D119" s="217"/>
      <c r="E119" s="217"/>
      <c r="F119" s="217"/>
      <c r="G119" s="217"/>
      <c r="H119" s="218"/>
      <c r="I119" s="16" t="s">
        <v>19</v>
      </c>
      <c r="J119" s="121">
        <v>0</v>
      </c>
      <c r="K119" s="121">
        <v>0</v>
      </c>
      <c r="L119" s="121">
        <v>0</v>
      </c>
      <c r="M119" s="121">
        <v>0</v>
      </c>
      <c r="N119" s="121">
        <v>0</v>
      </c>
      <c r="O119" s="121">
        <v>0</v>
      </c>
      <c r="P119" s="121">
        <v>0</v>
      </c>
      <c r="Q119" s="121">
        <v>0</v>
      </c>
      <c r="R119" s="121">
        <v>0</v>
      </c>
      <c r="S119" s="121">
        <v>0</v>
      </c>
      <c r="T119" s="121">
        <v>0</v>
      </c>
      <c r="U119" s="121">
        <v>0</v>
      </c>
    </row>
    <row r="120" spans="1:21" s="1" customFormat="1" ht="24" customHeight="1" thickBot="1" x14ac:dyDescent="0.25">
      <c r="A120" s="15" t="s">
        <v>170</v>
      </c>
      <c r="B120" s="219" t="s">
        <v>41</v>
      </c>
      <c r="C120" s="220"/>
      <c r="D120" s="220"/>
      <c r="E120" s="220"/>
      <c r="F120" s="220"/>
      <c r="G120" s="220"/>
      <c r="H120" s="221"/>
      <c r="I120" s="16" t="s">
        <v>19</v>
      </c>
      <c r="J120" s="121">
        <v>0</v>
      </c>
      <c r="K120" s="121">
        <v>0</v>
      </c>
      <c r="L120" s="121">
        <v>0</v>
      </c>
      <c r="M120" s="121">
        <v>0</v>
      </c>
      <c r="N120" s="121">
        <v>0</v>
      </c>
      <c r="O120" s="121">
        <v>0</v>
      </c>
      <c r="P120" s="121">
        <v>0</v>
      </c>
      <c r="Q120" s="121">
        <v>0</v>
      </c>
      <c r="R120" s="121">
        <v>0</v>
      </c>
      <c r="S120" s="121">
        <v>0</v>
      </c>
      <c r="T120" s="121">
        <v>0</v>
      </c>
      <c r="U120" s="121">
        <v>0</v>
      </c>
    </row>
    <row r="121" spans="1:21" s="1" customFormat="1" ht="12.75" outlineLevel="1" thickBot="1" x14ac:dyDescent="0.25">
      <c r="A121" s="15" t="s">
        <v>171</v>
      </c>
      <c r="B121" s="239" t="s">
        <v>43</v>
      </c>
      <c r="C121" s="240"/>
      <c r="D121" s="240"/>
      <c r="E121" s="240"/>
      <c r="F121" s="240"/>
      <c r="G121" s="240"/>
      <c r="H121" s="241"/>
      <c r="I121" s="16" t="s">
        <v>19</v>
      </c>
      <c r="J121" s="121">
        <v>0</v>
      </c>
      <c r="K121" s="121">
        <v>0</v>
      </c>
      <c r="L121" s="121">
        <v>0</v>
      </c>
      <c r="M121" s="121">
        <v>0</v>
      </c>
      <c r="N121" s="121">
        <v>0</v>
      </c>
      <c r="O121" s="121">
        <v>0</v>
      </c>
      <c r="P121" s="121">
        <v>0</v>
      </c>
      <c r="Q121" s="121">
        <v>0</v>
      </c>
      <c r="R121" s="121">
        <v>0</v>
      </c>
      <c r="S121" s="121">
        <v>0</v>
      </c>
      <c r="T121" s="121">
        <v>0</v>
      </c>
      <c r="U121" s="121">
        <v>0</v>
      </c>
    </row>
    <row r="122" spans="1:21" s="1" customFormat="1" ht="12.75" outlineLevel="1" thickBot="1" x14ac:dyDescent="0.25">
      <c r="A122" s="15" t="s">
        <v>172</v>
      </c>
      <c r="B122" s="239" t="s">
        <v>45</v>
      </c>
      <c r="C122" s="240"/>
      <c r="D122" s="240"/>
      <c r="E122" s="240"/>
      <c r="F122" s="240"/>
      <c r="G122" s="240"/>
      <c r="H122" s="241"/>
      <c r="I122" s="16" t="s">
        <v>19</v>
      </c>
      <c r="J122" s="121">
        <v>0</v>
      </c>
      <c r="K122" s="121">
        <v>0</v>
      </c>
      <c r="L122" s="121">
        <v>0</v>
      </c>
      <c r="M122" s="121">
        <v>0</v>
      </c>
      <c r="N122" s="121">
        <v>0</v>
      </c>
      <c r="O122" s="121">
        <v>0</v>
      </c>
      <c r="P122" s="121">
        <v>0</v>
      </c>
      <c r="Q122" s="121">
        <v>0</v>
      </c>
      <c r="R122" s="121">
        <v>0</v>
      </c>
      <c r="S122" s="121">
        <v>0</v>
      </c>
      <c r="T122" s="121">
        <v>0</v>
      </c>
      <c r="U122" s="121">
        <v>0</v>
      </c>
    </row>
    <row r="123" spans="1:21" s="1" customFormat="1" ht="13.5" thickBot="1" x14ac:dyDescent="0.25">
      <c r="A123" s="15" t="s">
        <v>173</v>
      </c>
      <c r="B123" s="216" t="s">
        <v>47</v>
      </c>
      <c r="C123" s="217"/>
      <c r="D123" s="217"/>
      <c r="E123" s="217"/>
      <c r="F123" s="217"/>
      <c r="G123" s="217"/>
      <c r="H123" s="218"/>
      <c r="I123" s="16" t="s">
        <v>19</v>
      </c>
      <c r="J123" s="115">
        <v>4.03</v>
      </c>
      <c r="K123" s="119">
        <v>6.1520000000000001</v>
      </c>
      <c r="L123" s="15">
        <v>1.2090000000000001</v>
      </c>
      <c r="M123" s="120">
        <v>1.421</v>
      </c>
      <c r="N123" s="120">
        <v>1.054</v>
      </c>
      <c r="O123" s="120">
        <v>2.04</v>
      </c>
      <c r="P123" s="45">
        <f t="shared" ref="P123" si="35">P95+P110</f>
        <v>14.54</v>
      </c>
      <c r="Q123" s="128">
        <v>12.39</v>
      </c>
      <c r="R123" s="45">
        <f t="shared" ref="R123:S123" si="36">R95+R110</f>
        <v>5.17</v>
      </c>
      <c r="S123" s="45">
        <f t="shared" si="36"/>
        <v>5.18</v>
      </c>
      <c r="T123" s="113">
        <f t="shared" ref="T123:T124" si="37">J123+L123+N123+P123+R123</f>
        <v>26.003</v>
      </c>
      <c r="U123" s="114">
        <f t="shared" ref="U123:U124" si="38">J123+L123+N123+Q123+S123</f>
        <v>23.863</v>
      </c>
    </row>
    <row r="124" spans="1:21" s="1" customFormat="1" ht="12.75" x14ac:dyDescent="0.2">
      <c r="A124" s="15" t="s">
        <v>174</v>
      </c>
      <c r="B124" s="266" t="s">
        <v>175</v>
      </c>
      <c r="C124" s="267"/>
      <c r="D124" s="267"/>
      <c r="E124" s="267"/>
      <c r="F124" s="267"/>
      <c r="G124" s="267"/>
      <c r="H124" s="268"/>
      <c r="I124" s="16" t="s">
        <v>19</v>
      </c>
      <c r="J124" s="115">
        <f>SUM(J126:J138)</f>
        <v>9.5300000000000011</v>
      </c>
      <c r="K124" s="116">
        <f>SUM(K126:K138)</f>
        <v>8.4600000000000009</v>
      </c>
      <c r="L124" s="15">
        <v>10.183999999999999</v>
      </c>
      <c r="M124" s="117">
        <v>8.6449999999999996</v>
      </c>
      <c r="N124" s="117">
        <f>N130+N132+N138</f>
        <v>8.7649999999999988</v>
      </c>
      <c r="O124" s="117">
        <v>7.79</v>
      </c>
      <c r="P124" s="128">
        <v>10.88</v>
      </c>
      <c r="Q124" s="128">
        <f>SUM(Q126:Q138)</f>
        <v>8.1999999999999993</v>
      </c>
      <c r="R124" s="128">
        <v>10.88</v>
      </c>
      <c r="S124" s="128">
        <v>11.29</v>
      </c>
      <c r="T124" s="113">
        <f t="shared" si="37"/>
        <v>50.239000000000004</v>
      </c>
      <c r="U124" s="114">
        <f t="shared" si="38"/>
        <v>47.969000000000001</v>
      </c>
    </row>
    <row r="125" spans="1:21" s="1" customFormat="1" ht="12.75" thickBot="1" x14ac:dyDescent="0.25">
      <c r="A125" s="15" t="s">
        <v>176</v>
      </c>
      <c r="B125" s="216" t="s">
        <v>21</v>
      </c>
      <c r="C125" s="217"/>
      <c r="D125" s="217"/>
      <c r="E125" s="217"/>
      <c r="F125" s="217"/>
      <c r="G125" s="217"/>
      <c r="H125" s="218"/>
      <c r="I125" s="16" t="s">
        <v>19</v>
      </c>
      <c r="J125" s="121">
        <v>0</v>
      </c>
      <c r="K125" s="121">
        <v>0</v>
      </c>
      <c r="L125" s="121">
        <v>0</v>
      </c>
      <c r="M125" s="121">
        <v>0</v>
      </c>
      <c r="N125" s="121">
        <v>0</v>
      </c>
      <c r="O125" s="121">
        <v>0</v>
      </c>
      <c r="P125" s="121">
        <v>0</v>
      </c>
      <c r="Q125" s="121">
        <v>0</v>
      </c>
      <c r="R125" s="121">
        <v>0</v>
      </c>
      <c r="S125" s="121">
        <v>0</v>
      </c>
      <c r="T125" s="121">
        <v>0</v>
      </c>
      <c r="U125" s="121">
        <v>0</v>
      </c>
    </row>
    <row r="126" spans="1:21" s="1" customFormat="1" ht="24" customHeight="1" outlineLevel="1" thickBot="1" x14ac:dyDescent="0.25">
      <c r="A126" s="15" t="s">
        <v>177</v>
      </c>
      <c r="B126" s="248" t="s">
        <v>23</v>
      </c>
      <c r="C126" s="249"/>
      <c r="D126" s="249"/>
      <c r="E126" s="249"/>
      <c r="F126" s="249"/>
      <c r="G126" s="249"/>
      <c r="H126" s="250"/>
      <c r="I126" s="16" t="s">
        <v>19</v>
      </c>
      <c r="J126" s="121">
        <v>0</v>
      </c>
      <c r="K126" s="121">
        <v>0</v>
      </c>
      <c r="L126" s="121">
        <v>0</v>
      </c>
      <c r="M126" s="121">
        <v>0</v>
      </c>
      <c r="N126" s="121">
        <v>0</v>
      </c>
      <c r="O126" s="121">
        <v>0</v>
      </c>
      <c r="P126" s="121">
        <v>0</v>
      </c>
      <c r="Q126" s="121">
        <v>0</v>
      </c>
      <c r="R126" s="121">
        <v>0</v>
      </c>
      <c r="S126" s="121">
        <v>0</v>
      </c>
      <c r="T126" s="121">
        <v>0</v>
      </c>
      <c r="U126" s="121">
        <v>0</v>
      </c>
    </row>
    <row r="127" spans="1:21" s="1" customFormat="1" ht="24" customHeight="1" outlineLevel="1" thickBot="1" x14ac:dyDescent="0.25">
      <c r="A127" s="15" t="s">
        <v>178</v>
      </c>
      <c r="B127" s="248" t="s">
        <v>25</v>
      </c>
      <c r="C127" s="249"/>
      <c r="D127" s="249"/>
      <c r="E127" s="249"/>
      <c r="F127" s="249"/>
      <c r="G127" s="249"/>
      <c r="H127" s="250"/>
      <c r="I127" s="16" t="s">
        <v>19</v>
      </c>
      <c r="J127" s="121">
        <v>0</v>
      </c>
      <c r="K127" s="121">
        <v>0</v>
      </c>
      <c r="L127" s="121">
        <v>0</v>
      </c>
      <c r="M127" s="121">
        <v>0</v>
      </c>
      <c r="N127" s="121">
        <v>0</v>
      </c>
      <c r="O127" s="121">
        <v>0</v>
      </c>
      <c r="P127" s="121">
        <v>0</v>
      </c>
      <c r="Q127" s="121">
        <v>0</v>
      </c>
      <c r="R127" s="121">
        <v>0</v>
      </c>
      <c r="S127" s="121">
        <v>0</v>
      </c>
      <c r="T127" s="121">
        <v>0</v>
      </c>
      <c r="U127" s="121">
        <v>0</v>
      </c>
    </row>
    <row r="128" spans="1:21" s="1" customFormat="1" ht="24" customHeight="1" outlineLevel="1" thickBot="1" x14ac:dyDescent="0.25">
      <c r="A128" s="15" t="s">
        <v>179</v>
      </c>
      <c r="B128" s="248" t="s">
        <v>27</v>
      </c>
      <c r="C128" s="249"/>
      <c r="D128" s="249"/>
      <c r="E128" s="249"/>
      <c r="F128" s="249"/>
      <c r="G128" s="249"/>
      <c r="H128" s="250"/>
      <c r="I128" s="16" t="s">
        <v>19</v>
      </c>
      <c r="J128" s="121">
        <v>0</v>
      </c>
      <c r="K128" s="121">
        <v>0</v>
      </c>
      <c r="L128" s="121">
        <v>0</v>
      </c>
      <c r="M128" s="121">
        <v>0</v>
      </c>
      <c r="N128" s="121">
        <v>0</v>
      </c>
      <c r="O128" s="121">
        <v>0</v>
      </c>
      <c r="P128" s="121">
        <v>0</v>
      </c>
      <c r="Q128" s="121">
        <v>0</v>
      </c>
      <c r="R128" s="121">
        <v>0</v>
      </c>
      <c r="S128" s="121">
        <v>0</v>
      </c>
      <c r="T128" s="121">
        <v>0</v>
      </c>
      <c r="U128" s="121">
        <v>0</v>
      </c>
    </row>
    <row r="129" spans="1:21" s="1" customFormat="1" ht="12.75" thickBot="1" x14ac:dyDescent="0.25">
      <c r="A129" s="15" t="s">
        <v>180</v>
      </c>
      <c r="B129" s="216" t="s">
        <v>181</v>
      </c>
      <c r="C129" s="217"/>
      <c r="D129" s="217"/>
      <c r="E129" s="217"/>
      <c r="F129" s="217"/>
      <c r="G129" s="217"/>
      <c r="H129" s="218"/>
      <c r="I129" s="16" t="s">
        <v>19</v>
      </c>
      <c r="J129" s="121">
        <v>0</v>
      </c>
      <c r="K129" s="121">
        <v>0</v>
      </c>
      <c r="L129" s="121">
        <v>0</v>
      </c>
      <c r="M129" s="121">
        <v>0</v>
      </c>
      <c r="N129" s="121">
        <v>0</v>
      </c>
      <c r="O129" s="121">
        <v>0</v>
      </c>
      <c r="P129" s="121">
        <v>0</v>
      </c>
      <c r="Q129" s="121">
        <v>0</v>
      </c>
      <c r="R129" s="121">
        <v>0</v>
      </c>
      <c r="S129" s="121">
        <v>0</v>
      </c>
      <c r="T129" s="121">
        <v>0</v>
      </c>
      <c r="U129" s="121">
        <v>0</v>
      </c>
    </row>
    <row r="130" spans="1:21" s="1" customFormat="1" ht="12.75" x14ac:dyDescent="0.2">
      <c r="A130" s="15" t="s">
        <v>182</v>
      </c>
      <c r="B130" s="216" t="s">
        <v>183</v>
      </c>
      <c r="C130" s="217"/>
      <c r="D130" s="217"/>
      <c r="E130" s="217"/>
      <c r="F130" s="217"/>
      <c r="G130" s="217"/>
      <c r="H130" s="218"/>
      <c r="I130" s="16" t="s">
        <v>19</v>
      </c>
      <c r="J130" s="115">
        <v>8.7200000000000006</v>
      </c>
      <c r="K130" s="119">
        <v>6.53</v>
      </c>
      <c r="L130" s="15">
        <v>9.65</v>
      </c>
      <c r="M130" s="120">
        <v>8.1920000000000002</v>
      </c>
      <c r="N130" s="120">
        <v>6.77</v>
      </c>
      <c r="O130" s="120">
        <v>6.86</v>
      </c>
      <c r="P130" s="128">
        <v>5.29</v>
      </c>
      <c r="Q130" s="128">
        <v>4.0999999999999996</v>
      </c>
      <c r="R130" s="128">
        <v>8.14</v>
      </c>
      <c r="S130" s="128">
        <v>8.65</v>
      </c>
      <c r="T130" s="113">
        <f>J130+L130+N130+P130+R130</f>
        <v>38.57</v>
      </c>
      <c r="U130" s="114">
        <f>J130+L130+N130+Q130+S130</f>
        <v>37.89</v>
      </c>
    </row>
    <row r="131" spans="1:21" s="1" customFormat="1" ht="12.75" thickBot="1" x14ac:dyDescent="0.25">
      <c r="A131" s="15" t="s">
        <v>184</v>
      </c>
      <c r="B131" s="216" t="s">
        <v>185</v>
      </c>
      <c r="C131" s="217"/>
      <c r="D131" s="217"/>
      <c r="E131" s="217"/>
      <c r="F131" s="217"/>
      <c r="G131" s="217"/>
      <c r="H131" s="218"/>
      <c r="I131" s="16" t="s">
        <v>19</v>
      </c>
      <c r="J131" s="121">
        <v>0</v>
      </c>
      <c r="K131" s="121">
        <v>0</v>
      </c>
      <c r="L131" s="121">
        <v>0</v>
      </c>
      <c r="M131" s="121">
        <v>0</v>
      </c>
      <c r="N131" s="121">
        <v>0</v>
      </c>
      <c r="O131" s="121">
        <v>0</v>
      </c>
      <c r="P131" s="121">
        <v>0</v>
      </c>
      <c r="Q131" s="121">
        <v>0</v>
      </c>
      <c r="R131" s="121">
        <v>0</v>
      </c>
      <c r="S131" s="121">
        <v>0</v>
      </c>
      <c r="T131" s="121">
        <v>0</v>
      </c>
      <c r="U131" s="121">
        <v>0</v>
      </c>
    </row>
    <row r="132" spans="1:21" s="1" customFormat="1" ht="12.75" x14ac:dyDescent="0.2">
      <c r="A132" s="15" t="s">
        <v>186</v>
      </c>
      <c r="B132" s="216" t="s">
        <v>187</v>
      </c>
      <c r="C132" s="217"/>
      <c r="D132" s="217"/>
      <c r="E132" s="217"/>
      <c r="F132" s="217"/>
      <c r="G132" s="217"/>
      <c r="H132" s="218"/>
      <c r="I132" s="16" t="s">
        <v>19</v>
      </c>
      <c r="J132" s="115">
        <v>0</v>
      </c>
      <c r="K132" s="119">
        <v>0.7</v>
      </c>
      <c r="L132" s="15">
        <v>0.14000000000000001</v>
      </c>
      <c r="M132" s="120">
        <v>0.1</v>
      </c>
      <c r="N132" s="120">
        <v>1.0900000000000001</v>
      </c>
      <c r="O132" s="120">
        <v>0.03</v>
      </c>
      <c r="P132" s="128">
        <v>2.68</v>
      </c>
      <c r="Q132" s="128">
        <v>1.62</v>
      </c>
      <c r="R132" s="128">
        <v>1.71</v>
      </c>
      <c r="S132" s="128">
        <v>1.7</v>
      </c>
      <c r="T132" s="113">
        <f>J132+L132+N132+P132+R132</f>
        <v>5.62</v>
      </c>
      <c r="U132" s="114">
        <f>J132+L132+N132+Q132+S132</f>
        <v>4.55</v>
      </c>
    </row>
    <row r="133" spans="1:21" s="1" customFormat="1" ht="12.75" thickBot="1" x14ac:dyDescent="0.25">
      <c r="A133" s="15" t="s">
        <v>188</v>
      </c>
      <c r="B133" s="216" t="s">
        <v>189</v>
      </c>
      <c r="C133" s="217"/>
      <c r="D133" s="217"/>
      <c r="E133" s="217"/>
      <c r="F133" s="217"/>
      <c r="G133" s="217"/>
      <c r="H133" s="218"/>
      <c r="I133" s="16" t="s">
        <v>19</v>
      </c>
      <c r="J133" s="121">
        <v>0</v>
      </c>
      <c r="K133" s="121">
        <v>0</v>
      </c>
      <c r="L133" s="121">
        <v>0</v>
      </c>
      <c r="M133" s="121">
        <v>0</v>
      </c>
      <c r="N133" s="121">
        <v>0</v>
      </c>
      <c r="O133" s="121">
        <v>0</v>
      </c>
      <c r="P133" s="121">
        <v>0</v>
      </c>
      <c r="Q133" s="121">
        <v>0</v>
      </c>
      <c r="R133" s="121">
        <v>0</v>
      </c>
      <c r="S133" s="121">
        <v>0</v>
      </c>
      <c r="T133" s="121">
        <v>0</v>
      </c>
      <c r="U133" s="121">
        <v>0</v>
      </c>
    </row>
    <row r="134" spans="1:21" s="1" customFormat="1" ht="12.75" thickBot="1" x14ac:dyDescent="0.25">
      <c r="A134" s="15" t="s">
        <v>190</v>
      </c>
      <c r="B134" s="216" t="s">
        <v>191</v>
      </c>
      <c r="C134" s="217"/>
      <c r="D134" s="217"/>
      <c r="E134" s="217"/>
      <c r="F134" s="217"/>
      <c r="G134" s="217"/>
      <c r="H134" s="218"/>
      <c r="I134" s="16" t="s">
        <v>19</v>
      </c>
      <c r="J134" s="121">
        <v>0</v>
      </c>
      <c r="K134" s="121">
        <v>0</v>
      </c>
      <c r="L134" s="121">
        <v>0</v>
      </c>
      <c r="M134" s="121">
        <v>0</v>
      </c>
      <c r="N134" s="121">
        <v>0</v>
      </c>
      <c r="O134" s="121">
        <v>0</v>
      </c>
      <c r="P134" s="121">
        <v>0</v>
      </c>
      <c r="Q134" s="121">
        <v>0</v>
      </c>
      <c r="R134" s="121">
        <v>0</v>
      </c>
      <c r="S134" s="121">
        <v>0</v>
      </c>
      <c r="T134" s="121">
        <v>0</v>
      </c>
      <c r="U134" s="121">
        <v>0</v>
      </c>
    </row>
    <row r="135" spans="1:21" s="1" customFormat="1" ht="24" customHeight="1" thickBot="1" x14ac:dyDescent="0.25">
      <c r="A135" s="15" t="s">
        <v>192</v>
      </c>
      <c r="B135" s="219" t="s">
        <v>41</v>
      </c>
      <c r="C135" s="220"/>
      <c r="D135" s="220"/>
      <c r="E135" s="220"/>
      <c r="F135" s="220"/>
      <c r="G135" s="220"/>
      <c r="H135" s="221"/>
      <c r="I135" s="16" t="s">
        <v>19</v>
      </c>
      <c r="J135" s="121">
        <v>0</v>
      </c>
      <c r="K135" s="121">
        <v>0</v>
      </c>
      <c r="L135" s="121">
        <v>0</v>
      </c>
      <c r="M135" s="121">
        <v>0</v>
      </c>
      <c r="N135" s="121">
        <v>0</v>
      </c>
      <c r="O135" s="121">
        <v>0</v>
      </c>
      <c r="P135" s="121">
        <v>0</v>
      </c>
      <c r="Q135" s="121">
        <v>0</v>
      </c>
      <c r="R135" s="121">
        <v>0</v>
      </c>
      <c r="S135" s="121">
        <v>0</v>
      </c>
      <c r="T135" s="121">
        <v>0</v>
      </c>
      <c r="U135" s="121">
        <v>0</v>
      </c>
    </row>
    <row r="136" spans="1:21" s="1" customFormat="1" ht="12.75" outlineLevel="1" thickBot="1" x14ac:dyDescent="0.25">
      <c r="A136" s="15" t="s">
        <v>193</v>
      </c>
      <c r="B136" s="239" t="s">
        <v>43</v>
      </c>
      <c r="C136" s="240"/>
      <c r="D136" s="240"/>
      <c r="E136" s="240"/>
      <c r="F136" s="240"/>
      <c r="G136" s="240"/>
      <c r="H136" s="241"/>
      <c r="I136" s="16" t="s">
        <v>19</v>
      </c>
      <c r="J136" s="121">
        <v>0</v>
      </c>
      <c r="K136" s="121">
        <v>0</v>
      </c>
      <c r="L136" s="121">
        <v>0</v>
      </c>
      <c r="M136" s="121">
        <v>0</v>
      </c>
      <c r="N136" s="121">
        <v>0</v>
      </c>
      <c r="O136" s="121">
        <v>0</v>
      </c>
      <c r="P136" s="121">
        <v>0</v>
      </c>
      <c r="Q136" s="121">
        <v>0</v>
      </c>
      <c r="R136" s="121">
        <v>0</v>
      </c>
      <c r="S136" s="121">
        <v>0</v>
      </c>
      <c r="T136" s="121">
        <v>0</v>
      </c>
      <c r="U136" s="121">
        <v>0</v>
      </c>
    </row>
    <row r="137" spans="1:21" s="1" customFormat="1" ht="12.75" outlineLevel="1" thickBot="1" x14ac:dyDescent="0.25">
      <c r="A137" s="15" t="s">
        <v>194</v>
      </c>
      <c r="B137" s="239" t="s">
        <v>45</v>
      </c>
      <c r="C137" s="240"/>
      <c r="D137" s="240"/>
      <c r="E137" s="240"/>
      <c r="F137" s="240"/>
      <c r="G137" s="240"/>
      <c r="H137" s="241"/>
      <c r="I137" s="16" t="s">
        <v>19</v>
      </c>
      <c r="J137" s="121">
        <v>0</v>
      </c>
      <c r="K137" s="121">
        <v>0</v>
      </c>
      <c r="L137" s="121">
        <v>0</v>
      </c>
      <c r="M137" s="121">
        <v>0</v>
      </c>
      <c r="N137" s="121">
        <v>0</v>
      </c>
      <c r="O137" s="121">
        <v>0</v>
      </c>
      <c r="P137" s="121">
        <v>0</v>
      </c>
      <c r="Q137" s="121">
        <v>0</v>
      </c>
      <c r="R137" s="121">
        <v>0</v>
      </c>
      <c r="S137" s="121">
        <v>0</v>
      </c>
      <c r="T137" s="121">
        <v>0</v>
      </c>
      <c r="U137" s="121">
        <v>0</v>
      </c>
    </row>
    <row r="138" spans="1:21" s="1" customFormat="1" ht="13.5" thickBot="1" x14ac:dyDescent="0.25">
      <c r="A138" s="15" t="s">
        <v>195</v>
      </c>
      <c r="B138" s="216" t="s">
        <v>196</v>
      </c>
      <c r="C138" s="217"/>
      <c r="D138" s="217"/>
      <c r="E138" s="217"/>
      <c r="F138" s="217"/>
      <c r="G138" s="217"/>
      <c r="H138" s="218"/>
      <c r="I138" s="16" t="s">
        <v>19</v>
      </c>
      <c r="J138" s="115">
        <v>0.81</v>
      </c>
      <c r="K138" s="125">
        <v>1.23</v>
      </c>
      <c r="L138" s="15">
        <v>0.39400000000000002</v>
      </c>
      <c r="M138" s="25">
        <v>0.35299999999999998</v>
      </c>
      <c r="N138" s="25">
        <v>0.90500000000000003</v>
      </c>
      <c r="O138" s="25">
        <v>0.9</v>
      </c>
      <c r="P138" s="128">
        <v>2.91</v>
      </c>
      <c r="Q138" s="128">
        <v>2.48</v>
      </c>
      <c r="R138" s="128">
        <v>1.03</v>
      </c>
      <c r="S138" s="128">
        <v>1.04</v>
      </c>
      <c r="T138" s="113">
        <f t="shared" ref="T138:T139" si="39">J138+L138+N138+P138+R138</f>
        <v>6.0490000000000004</v>
      </c>
      <c r="U138" s="114">
        <f t="shared" ref="U138:U139" si="40">J138+L138+N138+Q138+S138</f>
        <v>5.6290000000000004</v>
      </c>
    </row>
    <row r="139" spans="1:21" s="1" customFormat="1" ht="12.75" x14ac:dyDescent="0.2">
      <c r="A139" s="15" t="s">
        <v>197</v>
      </c>
      <c r="B139" s="266" t="s">
        <v>198</v>
      </c>
      <c r="C139" s="267"/>
      <c r="D139" s="267"/>
      <c r="E139" s="267"/>
      <c r="F139" s="267"/>
      <c r="G139" s="267"/>
      <c r="H139" s="268"/>
      <c r="I139" s="16" t="s">
        <v>19</v>
      </c>
      <c r="J139" s="125">
        <f t="shared" ref="J139:S139" si="41">J109-J124</f>
        <v>38.11</v>
      </c>
      <c r="K139" s="125">
        <f t="shared" si="41"/>
        <v>44.981999999999992</v>
      </c>
      <c r="L139" s="25">
        <f t="shared" si="41"/>
        <v>35.30299999999999</v>
      </c>
      <c r="M139" s="25">
        <f t="shared" si="41"/>
        <v>18.907999999999991</v>
      </c>
      <c r="N139" s="25">
        <f t="shared" si="41"/>
        <v>19.329000000000001</v>
      </c>
      <c r="O139" s="46">
        <f t="shared" si="41"/>
        <v>28.869999999999955</v>
      </c>
      <c r="P139" s="46">
        <f t="shared" si="41"/>
        <v>43.52</v>
      </c>
      <c r="Q139" s="46">
        <f>SUM(Q141:Q153)</f>
        <v>32.799999999999997</v>
      </c>
      <c r="R139" s="46">
        <f t="shared" si="41"/>
        <v>43.517229904000004</v>
      </c>
      <c r="S139" s="46">
        <f t="shared" si="41"/>
        <v>45.168626063999994</v>
      </c>
      <c r="T139" s="113">
        <f t="shared" si="39"/>
        <v>179.779229904</v>
      </c>
      <c r="U139" s="114">
        <f t="shared" si="40"/>
        <v>170.710626064</v>
      </c>
    </row>
    <row r="140" spans="1:21" s="1" customFormat="1" ht="12.75" thickBot="1" x14ac:dyDescent="0.25">
      <c r="A140" s="15" t="s">
        <v>199</v>
      </c>
      <c r="B140" s="216" t="s">
        <v>21</v>
      </c>
      <c r="C140" s="217"/>
      <c r="D140" s="217"/>
      <c r="E140" s="217"/>
      <c r="F140" s="217"/>
      <c r="G140" s="217"/>
      <c r="H140" s="218"/>
      <c r="I140" s="16" t="s">
        <v>19</v>
      </c>
      <c r="J140" s="121">
        <v>0</v>
      </c>
      <c r="K140" s="121">
        <v>0</v>
      </c>
      <c r="L140" s="121">
        <v>0</v>
      </c>
      <c r="M140" s="121">
        <v>0</v>
      </c>
      <c r="N140" s="121">
        <v>0</v>
      </c>
      <c r="O140" s="121">
        <v>0</v>
      </c>
      <c r="P140" s="121">
        <v>0</v>
      </c>
      <c r="Q140" s="121">
        <v>0</v>
      </c>
      <c r="R140" s="121">
        <v>0</v>
      </c>
      <c r="S140" s="121">
        <v>0</v>
      </c>
      <c r="T140" s="121">
        <v>0</v>
      </c>
      <c r="U140" s="121">
        <v>0</v>
      </c>
    </row>
    <row r="141" spans="1:21" s="1" customFormat="1" ht="24" customHeight="1" outlineLevel="1" thickBot="1" x14ac:dyDescent="0.25">
      <c r="A141" s="15" t="s">
        <v>200</v>
      </c>
      <c r="B141" s="248" t="s">
        <v>23</v>
      </c>
      <c r="C141" s="249"/>
      <c r="D141" s="249"/>
      <c r="E141" s="249"/>
      <c r="F141" s="249"/>
      <c r="G141" s="249"/>
      <c r="H141" s="250"/>
      <c r="I141" s="16" t="s">
        <v>19</v>
      </c>
      <c r="J141" s="121">
        <v>0</v>
      </c>
      <c r="K141" s="121">
        <v>0</v>
      </c>
      <c r="L141" s="121">
        <v>0</v>
      </c>
      <c r="M141" s="121">
        <v>0</v>
      </c>
      <c r="N141" s="121">
        <v>0</v>
      </c>
      <c r="O141" s="121">
        <v>0</v>
      </c>
      <c r="P141" s="121">
        <v>0</v>
      </c>
      <c r="Q141" s="121">
        <v>0</v>
      </c>
      <c r="R141" s="121">
        <v>0</v>
      </c>
      <c r="S141" s="121">
        <v>0</v>
      </c>
      <c r="T141" s="121">
        <v>0</v>
      </c>
      <c r="U141" s="121">
        <v>0</v>
      </c>
    </row>
    <row r="142" spans="1:21" s="1" customFormat="1" ht="24" customHeight="1" outlineLevel="1" thickBot="1" x14ac:dyDescent="0.25">
      <c r="A142" s="15" t="s">
        <v>201</v>
      </c>
      <c r="B142" s="248" t="s">
        <v>25</v>
      </c>
      <c r="C142" s="249"/>
      <c r="D142" s="249"/>
      <c r="E142" s="249"/>
      <c r="F142" s="249"/>
      <c r="G142" s="249"/>
      <c r="H142" s="250"/>
      <c r="I142" s="16" t="s">
        <v>19</v>
      </c>
      <c r="J142" s="121">
        <v>0</v>
      </c>
      <c r="K142" s="121">
        <v>0</v>
      </c>
      <c r="L142" s="121">
        <v>0</v>
      </c>
      <c r="M142" s="121">
        <v>0</v>
      </c>
      <c r="N142" s="121">
        <v>0</v>
      </c>
      <c r="O142" s="121">
        <v>0</v>
      </c>
      <c r="P142" s="121">
        <v>0</v>
      </c>
      <c r="Q142" s="121">
        <v>0</v>
      </c>
      <c r="R142" s="121">
        <v>0</v>
      </c>
      <c r="S142" s="121">
        <v>0</v>
      </c>
      <c r="T142" s="121">
        <v>0</v>
      </c>
      <c r="U142" s="121">
        <v>0</v>
      </c>
    </row>
    <row r="143" spans="1:21" s="1" customFormat="1" ht="24" customHeight="1" outlineLevel="1" thickBot="1" x14ac:dyDescent="0.25">
      <c r="A143" s="15" t="s">
        <v>202</v>
      </c>
      <c r="B143" s="248" t="s">
        <v>27</v>
      </c>
      <c r="C143" s="249"/>
      <c r="D143" s="249"/>
      <c r="E143" s="249"/>
      <c r="F143" s="249"/>
      <c r="G143" s="249"/>
      <c r="H143" s="250"/>
      <c r="I143" s="16" t="s">
        <v>19</v>
      </c>
      <c r="J143" s="121">
        <v>0</v>
      </c>
      <c r="K143" s="121">
        <v>0</v>
      </c>
      <c r="L143" s="121">
        <v>0</v>
      </c>
      <c r="M143" s="121">
        <v>0</v>
      </c>
      <c r="N143" s="121">
        <v>0</v>
      </c>
      <c r="O143" s="121">
        <v>0</v>
      </c>
      <c r="P143" s="121">
        <v>0</v>
      </c>
      <c r="Q143" s="121">
        <v>0</v>
      </c>
      <c r="R143" s="121">
        <v>0</v>
      </c>
      <c r="S143" s="121">
        <v>0</v>
      </c>
      <c r="T143" s="121">
        <v>0</v>
      </c>
      <c r="U143" s="121">
        <v>0</v>
      </c>
    </row>
    <row r="144" spans="1:21" s="1" customFormat="1" ht="12.75" thickBot="1" x14ac:dyDescent="0.25">
      <c r="A144" s="15" t="s">
        <v>203</v>
      </c>
      <c r="B144" s="216" t="s">
        <v>29</v>
      </c>
      <c r="C144" s="217"/>
      <c r="D144" s="217"/>
      <c r="E144" s="217"/>
      <c r="F144" s="217"/>
      <c r="G144" s="217"/>
      <c r="H144" s="218"/>
      <c r="I144" s="16" t="s">
        <v>19</v>
      </c>
      <c r="J144" s="121">
        <v>0</v>
      </c>
      <c r="K144" s="121">
        <v>0</v>
      </c>
      <c r="L144" s="121">
        <v>0</v>
      </c>
      <c r="M144" s="121">
        <v>0</v>
      </c>
      <c r="N144" s="121">
        <v>0</v>
      </c>
      <c r="O144" s="121">
        <v>0</v>
      </c>
      <c r="P144" s="121">
        <v>0</v>
      </c>
      <c r="Q144" s="121">
        <v>0</v>
      </c>
      <c r="R144" s="121">
        <v>0</v>
      </c>
      <c r="S144" s="121">
        <v>0</v>
      </c>
      <c r="T144" s="121">
        <v>0</v>
      </c>
      <c r="U144" s="121">
        <v>0</v>
      </c>
    </row>
    <row r="145" spans="1:21" s="1" customFormat="1" ht="12.75" x14ac:dyDescent="0.2">
      <c r="A145" s="15" t="s">
        <v>204</v>
      </c>
      <c r="B145" s="216" t="s">
        <v>31</v>
      </c>
      <c r="C145" s="217"/>
      <c r="D145" s="217"/>
      <c r="E145" s="217"/>
      <c r="F145" s="217"/>
      <c r="G145" s="217"/>
      <c r="H145" s="218"/>
      <c r="I145" s="16" t="s">
        <v>19</v>
      </c>
      <c r="J145" s="115">
        <v>34.92</v>
      </c>
      <c r="K145" s="125">
        <f>K115-K130</f>
        <v>26.119999999999997</v>
      </c>
      <c r="L145" s="15">
        <v>18.404</v>
      </c>
      <c r="M145" s="25">
        <f>M115-M130</f>
        <v>24.768999999999998</v>
      </c>
      <c r="N145" s="25">
        <f>N115-N130</f>
        <v>17.683</v>
      </c>
      <c r="O145" s="25">
        <f>O115-O130</f>
        <v>11.469999999999999</v>
      </c>
      <c r="P145" s="46">
        <f t="shared" ref="P145:S145" si="42">P115-P130</f>
        <v>21.16</v>
      </c>
      <c r="Q145" s="136">
        <f t="shared" si="42"/>
        <v>16.39</v>
      </c>
      <c r="R145" s="46">
        <f t="shared" si="42"/>
        <v>32.57</v>
      </c>
      <c r="S145" s="46">
        <f t="shared" si="42"/>
        <v>34.601396159999986</v>
      </c>
      <c r="T145" s="113">
        <f>J145+L145+N145+P145+R145</f>
        <v>124.73699999999999</v>
      </c>
      <c r="U145" s="114">
        <f>J145+L145+N145+Q145+S145</f>
        <v>121.99839616</v>
      </c>
    </row>
    <row r="146" spans="1:21" s="1" customFormat="1" ht="12.75" thickBot="1" x14ac:dyDescent="0.25">
      <c r="A146" s="15" t="s">
        <v>205</v>
      </c>
      <c r="B146" s="216" t="s">
        <v>33</v>
      </c>
      <c r="C146" s="217"/>
      <c r="D146" s="217"/>
      <c r="E146" s="217"/>
      <c r="F146" s="217"/>
      <c r="G146" s="217"/>
      <c r="H146" s="218"/>
      <c r="I146" s="16" t="s">
        <v>19</v>
      </c>
      <c r="J146" s="121">
        <v>0</v>
      </c>
      <c r="K146" s="121">
        <v>0</v>
      </c>
      <c r="L146" s="121">
        <v>0</v>
      </c>
      <c r="M146" s="121">
        <v>0</v>
      </c>
      <c r="N146" s="121">
        <v>0</v>
      </c>
      <c r="O146" s="121">
        <v>0</v>
      </c>
      <c r="P146" s="121">
        <v>0</v>
      </c>
      <c r="Q146" s="121">
        <v>0</v>
      </c>
      <c r="R146" s="121">
        <v>0</v>
      </c>
      <c r="S146" s="121">
        <v>0</v>
      </c>
      <c r="T146" s="121">
        <v>0</v>
      </c>
      <c r="U146" s="121">
        <v>0</v>
      </c>
    </row>
    <row r="147" spans="1:21" s="1" customFormat="1" ht="12.75" x14ac:dyDescent="0.2">
      <c r="A147" s="15" t="s">
        <v>206</v>
      </c>
      <c r="B147" s="216" t="s">
        <v>35</v>
      </c>
      <c r="C147" s="217"/>
      <c r="D147" s="217"/>
      <c r="E147" s="217"/>
      <c r="F147" s="217"/>
      <c r="G147" s="217"/>
      <c r="H147" s="218"/>
      <c r="I147" s="16" t="s">
        <v>19</v>
      </c>
      <c r="J147" s="115">
        <v>-0.03</v>
      </c>
      <c r="K147" s="125">
        <f>K117-K132</f>
        <v>2.76</v>
      </c>
      <c r="L147" s="15">
        <v>0.22600000000000001</v>
      </c>
      <c r="M147" s="25">
        <f>M117-M132</f>
        <v>0.30400000000000005</v>
      </c>
      <c r="N147" s="25">
        <f>N117-N132</f>
        <v>-0.79</v>
      </c>
      <c r="O147" s="25">
        <f>O117-O132</f>
        <v>0.17</v>
      </c>
      <c r="P147" s="46">
        <f t="shared" ref="P147:S147" si="43">P117-P132</f>
        <v>10.73</v>
      </c>
      <c r="Q147" s="136">
        <f t="shared" si="43"/>
        <v>6.4999999999999991</v>
      </c>
      <c r="R147" s="46">
        <f t="shared" si="43"/>
        <v>6.81</v>
      </c>
      <c r="S147" s="46">
        <f t="shared" si="43"/>
        <v>6.8065740799999999</v>
      </c>
      <c r="T147" s="113">
        <f>J147+L147+N147+P147+R147</f>
        <v>16.946000000000002</v>
      </c>
      <c r="U147" s="114">
        <f>J147+L147+N147+Q147+S147</f>
        <v>12.71257408</v>
      </c>
    </row>
    <row r="148" spans="1:21" s="1" customFormat="1" ht="12.75" thickBot="1" x14ac:dyDescent="0.25">
      <c r="A148" s="15" t="s">
        <v>207</v>
      </c>
      <c r="B148" s="216" t="s">
        <v>37</v>
      </c>
      <c r="C148" s="217"/>
      <c r="D148" s="217"/>
      <c r="E148" s="217"/>
      <c r="F148" s="217"/>
      <c r="G148" s="217"/>
      <c r="H148" s="218"/>
      <c r="I148" s="16" t="s">
        <v>19</v>
      </c>
      <c r="J148" s="121">
        <v>0</v>
      </c>
      <c r="K148" s="121">
        <v>0</v>
      </c>
      <c r="L148" s="121">
        <v>0</v>
      </c>
      <c r="M148" s="121">
        <v>0</v>
      </c>
      <c r="N148" s="121">
        <v>0</v>
      </c>
      <c r="O148" s="121">
        <v>0</v>
      </c>
      <c r="P148" s="121">
        <v>0</v>
      </c>
      <c r="Q148" s="121">
        <v>0</v>
      </c>
      <c r="R148" s="121">
        <v>0</v>
      </c>
      <c r="S148" s="121">
        <v>0</v>
      </c>
      <c r="T148" s="121">
        <v>0</v>
      </c>
      <c r="U148" s="121">
        <v>0</v>
      </c>
    </row>
    <row r="149" spans="1:21" s="1" customFormat="1" ht="12.75" thickBot="1" x14ac:dyDescent="0.25">
      <c r="A149" s="15" t="s">
        <v>208</v>
      </c>
      <c r="B149" s="216" t="s">
        <v>39</v>
      </c>
      <c r="C149" s="217"/>
      <c r="D149" s="217"/>
      <c r="E149" s="217"/>
      <c r="F149" s="217"/>
      <c r="G149" s="217"/>
      <c r="H149" s="218"/>
      <c r="I149" s="16" t="s">
        <v>19</v>
      </c>
      <c r="J149" s="121">
        <v>0</v>
      </c>
      <c r="K149" s="121">
        <v>0</v>
      </c>
      <c r="L149" s="121">
        <v>0</v>
      </c>
      <c r="M149" s="121">
        <v>0</v>
      </c>
      <c r="N149" s="121">
        <v>0</v>
      </c>
      <c r="O149" s="121">
        <v>0</v>
      </c>
      <c r="P149" s="121">
        <v>0</v>
      </c>
      <c r="Q149" s="121">
        <v>0</v>
      </c>
      <c r="R149" s="121">
        <v>0</v>
      </c>
      <c r="S149" s="121">
        <v>0</v>
      </c>
      <c r="T149" s="121">
        <v>0</v>
      </c>
      <c r="U149" s="121">
        <v>0</v>
      </c>
    </row>
    <row r="150" spans="1:21" s="1" customFormat="1" ht="24" customHeight="1" thickBot="1" x14ac:dyDescent="0.25">
      <c r="A150" s="15" t="s">
        <v>209</v>
      </c>
      <c r="B150" s="219" t="s">
        <v>41</v>
      </c>
      <c r="C150" s="220"/>
      <c r="D150" s="220"/>
      <c r="E150" s="220"/>
      <c r="F150" s="220"/>
      <c r="G150" s="220"/>
      <c r="H150" s="221"/>
      <c r="I150" s="16" t="s">
        <v>19</v>
      </c>
      <c r="J150" s="121">
        <v>0</v>
      </c>
      <c r="K150" s="121">
        <v>0</v>
      </c>
      <c r="L150" s="121">
        <v>0</v>
      </c>
      <c r="M150" s="121">
        <v>0</v>
      </c>
      <c r="N150" s="121">
        <v>0</v>
      </c>
      <c r="O150" s="121">
        <v>0</v>
      </c>
      <c r="P150" s="121">
        <v>0</v>
      </c>
      <c r="Q150" s="121">
        <v>0</v>
      </c>
      <c r="R150" s="121">
        <v>0</v>
      </c>
      <c r="S150" s="121">
        <v>0</v>
      </c>
      <c r="T150" s="121">
        <v>0</v>
      </c>
      <c r="U150" s="121">
        <v>0</v>
      </c>
    </row>
    <row r="151" spans="1:21" s="1" customFormat="1" ht="12.75" customHeight="1" outlineLevel="1" thickBot="1" x14ac:dyDescent="0.25">
      <c r="A151" s="15" t="s">
        <v>210</v>
      </c>
      <c r="B151" s="239" t="s">
        <v>43</v>
      </c>
      <c r="C151" s="240"/>
      <c r="D151" s="240"/>
      <c r="E151" s="240"/>
      <c r="F151" s="240"/>
      <c r="G151" s="240"/>
      <c r="H151" s="241"/>
      <c r="I151" s="16" t="s">
        <v>19</v>
      </c>
      <c r="J151" s="121">
        <v>0</v>
      </c>
      <c r="K151" s="121">
        <v>0</v>
      </c>
      <c r="L151" s="121">
        <v>0</v>
      </c>
      <c r="M151" s="121">
        <v>0</v>
      </c>
      <c r="N151" s="121">
        <v>0</v>
      </c>
      <c r="O151" s="121">
        <v>0</v>
      </c>
      <c r="P151" s="121">
        <v>0</v>
      </c>
      <c r="Q151" s="121">
        <v>0</v>
      </c>
      <c r="R151" s="121">
        <v>0</v>
      </c>
      <c r="S151" s="121">
        <v>0</v>
      </c>
      <c r="T151" s="121">
        <v>0</v>
      </c>
      <c r="U151" s="121">
        <v>0</v>
      </c>
    </row>
    <row r="152" spans="1:21" s="1" customFormat="1" ht="12.75" customHeight="1" outlineLevel="1" thickBot="1" x14ac:dyDescent="0.25">
      <c r="A152" s="15" t="s">
        <v>211</v>
      </c>
      <c r="B152" s="239" t="s">
        <v>45</v>
      </c>
      <c r="C152" s="240"/>
      <c r="D152" s="240"/>
      <c r="E152" s="240"/>
      <c r="F152" s="240"/>
      <c r="G152" s="240"/>
      <c r="H152" s="241"/>
      <c r="I152" s="16" t="s">
        <v>19</v>
      </c>
      <c r="J152" s="121">
        <v>0</v>
      </c>
      <c r="K152" s="121">
        <v>0</v>
      </c>
      <c r="L152" s="121">
        <v>0</v>
      </c>
      <c r="M152" s="121">
        <v>0</v>
      </c>
      <c r="N152" s="121">
        <v>0</v>
      </c>
      <c r="O152" s="121">
        <v>0</v>
      </c>
      <c r="P152" s="121">
        <v>0</v>
      </c>
      <c r="Q152" s="121">
        <v>0</v>
      </c>
      <c r="R152" s="121">
        <v>0</v>
      </c>
      <c r="S152" s="121">
        <v>0</v>
      </c>
      <c r="T152" s="121">
        <v>0</v>
      </c>
      <c r="U152" s="121">
        <v>0</v>
      </c>
    </row>
    <row r="153" spans="1:21" s="1" customFormat="1" ht="12.75" customHeight="1" thickBot="1" x14ac:dyDescent="0.25">
      <c r="A153" s="15" t="s">
        <v>212</v>
      </c>
      <c r="B153" s="216" t="s">
        <v>47</v>
      </c>
      <c r="C153" s="217"/>
      <c r="D153" s="217"/>
      <c r="E153" s="217"/>
      <c r="F153" s="217"/>
      <c r="G153" s="217"/>
      <c r="H153" s="218"/>
      <c r="I153" s="16" t="s">
        <v>19</v>
      </c>
      <c r="J153" s="116">
        <v>3.22</v>
      </c>
      <c r="K153" s="125">
        <f>K123-K138</f>
        <v>4.9220000000000006</v>
      </c>
      <c r="L153" s="117">
        <v>0.79300000000000004</v>
      </c>
      <c r="M153" s="25">
        <f>M123-M138</f>
        <v>1.0680000000000001</v>
      </c>
      <c r="N153" s="25">
        <f>N123-N138</f>
        <v>0.14900000000000002</v>
      </c>
      <c r="O153" s="25">
        <f>O123-O138</f>
        <v>1.1400000000000001</v>
      </c>
      <c r="P153" s="46">
        <f t="shared" ref="P153:S153" si="44">P123-P138</f>
        <v>11.629999999999999</v>
      </c>
      <c r="Q153" s="136">
        <f t="shared" si="44"/>
        <v>9.91</v>
      </c>
      <c r="R153" s="46">
        <f t="shared" si="44"/>
        <v>4.1399999999999997</v>
      </c>
      <c r="S153" s="46">
        <f t="shared" si="44"/>
        <v>4.1399999999999997</v>
      </c>
      <c r="T153" s="113">
        <f t="shared" ref="T153:T160" si="45">J153+L153+N153+P153+R153</f>
        <v>19.931999999999999</v>
      </c>
      <c r="U153" s="114">
        <f t="shared" ref="U153:U160" si="46">J153+L153+N153+Q153+S153</f>
        <v>18.212</v>
      </c>
    </row>
    <row r="154" spans="1:21" customFormat="1" ht="12.75" customHeight="1" thickBot="1" x14ac:dyDescent="0.3">
      <c r="A154" s="33" t="s">
        <v>213</v>
      </c>
      <c r="B154" s="269" t="s">
        <v>214</v>
      </c>
      <c r="C154" s="270"/>
      <c r="D154" s="270"/>
      <c r="E154" s="270"/>
      <c r="F154" s="270"/>
      <c r="G154" s="270"/>
      <c r="H154" s="271"/>
      <c r="I154" s="16" t="s">
        <v>19</v>
      </c>
      <c r="J154" s="137">
        <f t="shared" ref="J154:K154" si="47">J155+J157</f>
        <v>10.3</v>
      </c>
      <c r="K154" s="138">
        <f t="shared" si="47"/>
        <v>20.92</v>
      </c>
      <c r="L154" s="34">
        <f>SUM(L155:L158)</f>
        <v>11.967000000000001</v>
      </c>
      <c r="M154" s="139">
        <f>SUM(M155:M158)</f>
        <v>25.582999999999998</v>
      </c>
      <c r="N154" s="139">
        <f>SUM(N155:N158)</f>
        <v>17.68</v>
      </c>
      <c r="O154" s="139">
        <f t="shared" ref="O154:S154" si="48">SUM(O155:O158)</f>
        <v>12.809999999999999</v>
      </c>
      <c r="P154" s="202">
        <f t="shared" si="48"/>
        <v>13.69</v>
      </c>
      <c r="Q154" s="202">
        <v>13.69</v>
      </c>
      <c r="R154" s="202">
        <f t="shared" si="48"/>
        <v>14.45</v>
      </c>
      <c r="S154" s="202">
        <f t="shared" si="48"/>
        <v>14.45</v>
      </c>
      <c r="T154" s="113">
        <f t="shared" si="45"/>
        <v>68.087000000000003</v>
      </c>
      <c r="U154" s="114">
        <f t="shared" si="46"/>
        <v>68.087000000000003</v>
      </c>
    </row>
    <row r="155" spans="1:21" customFormat="1" ht="12.75" customHeight="1" thickBot="1" x14ac:dyDescent="0.3">
      <c r="A155" s="33" t="s">
        <v>215</v>
      </c>
      <c r="B155" s="272" t="s">
        <v>216</v>
      </c>
      <c r="C155" s="272"/>
      <c r="D155" s="272"/>
      <c r="E155" s="272"/>
      <c r="F155" s="272"/>
      <c r="G155" s="272"/>
      <c r="H155" s="272"/>
      <c r="I155" s="16" t="s">
        <v>19</v>
      </c>
      <c r="J155" s="140">
        <v>10.3</v>
      </c>
      <c r="K155" s="141">
        <v>8.93</v>
      </c>
      <c r="L155" s="36">
        <v>8.9670000000000005</v>
      </c>
      <c r="M155" s="35">
        <v>6.0229999999999997</v>
      </c>
      <c r="N155" s="35">
        <v>11.98</v>
      </c>
      <c r="O155" s="35">
        <v>11.44</v>
      </c>
      <c r="P155" s="187">
        <v>13.69</v>
      </c>
      <c r="Q155" s="187">
        <v>13.69</v>
      </c>
      <c r="R155" s="187">
        <v>14.45</v>
      </c>
      <c r="S155" s="187">
        <v>14.45</v>
      </c>
      <c r="T155" s="113">
        <f t="shared" si="45"/>
        <v>59.387</v>
      </c>
      <c r="U155" s="114">
        <f t="shared" si="46"/>
        <v>59.387</v>
      </c>
    </row>
    <row r="156" spans="1:21" customFormat="1" ht="12.75" customHeight="1" thickBot="1" x14ac:dyDescent="0.3">
      <c r="A156" s="33" t="s">
        <v>217</v>
      </c>
      <c r="B156" s="272" t="s">
        <v>218</v>
      </c>
      <c r="C156" s="272"/>
      <c r="D156" s="272"/>
      <c r="E156" s="272"/>
      <c r="F156" s="272"/>
      <c r="G156" s="272"/>
      <c r="H156" s="272"/>
      <c r="I156" s="16" t="s">
        <v>19</v>
      </c>
      <c r="J156" s="121">
        <v>0</v>
      </c>
      <c r="K156" s="121">
        <v>0</v>
      </c>
      <c r="L156" s="121">
        <v>0</v>
      </c>
      <c r="M156" s="121">
        <v>0</v>
      </c>
      <c r="N156" s="121">
        <v>0</v>
      </c>
      <c r="O156" s="121">
        <v>0</v>
      </c>
      <c r="P156" s="200">
        <v>0</v>
      </c>
      <c r="Q156" s="200">
        <v>0</v>
      </c>
      <c r="R156" s="200">
        <v>0</v>
      </c>
      <c r="S156" s="200">
        <v>0</v>
      </c>
      <c r="T156" s="113">
        <f t="shared" si="45"/>
        <v>0</v>
      </c>
      <c r="U156" s="114">
        <f t="shared" si="46"/>
        <v>0</v>
      </c>
    </row>
    <row r="157" spans="1:21" customFormat="1" ht="12.75" customHeight="1" thickBot="1" x14ac:dyDescent="0.3">
      <c r="A157" s="33" t="s">
        <v>219</v>
      </c>
      <c r="B157" s="272" t="s">
        <v>220</v>
      </c>
      <c r="C157" s="272"/>
      <c r="D157" s="272"/>
      <c r="E157" s="272"/>
      <c r="F157" s="272"/>
      <c r="G157" s="272"/>
      <c r="H157" s="272"/>
      <c r="I157" s="16" t="s">
        <v>19</v>
      </c>
      <c r="J157" s="137">
        <v>0</v>
      </c>
      <c r="K157" s="142">
        <v>11.99</v>
      </c>
      <c r="L157" s="34">
        <v>0</v>
      </c>
      <c r="M157" s="37">
        <v>4.95</v>
      </c>
      <c r="N157" s="37">
        <v>0</v>
      </c>
      <c r="O157" s="37">
        <v>0</v>
      </c>
      <c r="P157" s="187">
        <v>0</v>
      </c>
      <c r="Q157" s="187">
        <v>0</v>
      </c>
      <c r="R157" s="187">
        <v>0</v>
      </c>
      <c r="S157" s="187">
        <v>0</v>
      </c>
      <c r="T157" s="113">
        <f t="shared" si="45"/>
        <v>0</v>
      </c>
      <c r="U157" s="114">
        <f t="shared" si="46"/>
        <v>0</v>
      </c>
    </row>
    <row r="158" spans="1:21" customFormat="1" ht="12.75" customHeight="1" thickBot="1" x14ac:dyDescent="0.3">
      <c r="A158" s="33" t="s">
        <v>221</v>
      </c>
      <c r="B158" s="272" t="s">
        <v>222</v>
      </c>
      <c r="C158" s="272"/>
      <c r="D158" s="272"/>
      <c r="E158" s="272"/>
      <c r="F158" s="272"/>
      <c r="G158" s="272"/>
      <c r="H158" s="272"/>
      <c r="I158" s="16" t="s">
        <v>19</v>
      </c>
      <c r="J158" s="143">
        <v>0</v>
      </c>
      <c r="K158" s="144">
        <v>0</v>
      </c>
      <c r="L158" s="38">
        <v>3</v>
      </c>
      <c r="M158" s="39">
        <v>14.61</v>
      </c>
      <c r="N158" s="145">
        <v>5.7</v>
      </c>
      <c r="O158" s="145">
        <v>1.37</v>
      </c>
      <c r="P158" s="203">
        <v>0</v>
      </c>
      <c r="Q158" s="203">
        <v>0</v>
      </c>
      <c r="R158" s="203">
        <v>0</v>
      </c>
      <c r="S158" s="203">
        <v>0</v>
      </c>
      <c r="T158" s="113">
        <f t="shared" si="45"/>
        <v>8.6999999999999993</v>
      </c>
      <c r="U158" s="114">
        <f t="shared" si="46"/>
        <v>8.6999999999999993</v>
      </c>
    </row>
    <row r="159" spans="1:21" customFormat="1" ht="12.75" customHeight="1" thickBot="1" x14ac:dyDescent="0.3">
      <c r="A159" s="33" t="s">
        <v>223</v>
      </c>
      <c r="B159" s="272" t="s">
        <v>110</v>
      </c>
      <c r="C159" s="272"/>
      <c r="D159" s="272"/>
      <c r="E159" s="272"/>
      <c r="F159" s="272"/>
      <c r="G159" s="272"/>
      <c r="H159" s="272"/>
      <c r="I159" s="16" t="s">
        <v>19</v>
      </c>
      <c r="J159" s="143">
        <f t="shared" ref="J159:S159" si="49">J160+J161+J163</f>
        <v>64.057000000000002</v>
      </c>
      <c r="K159" s="144">
        <v>59.62</v>
      </c>
      <c r="L159" s="38">
        <f t="shared" si="49"/>
        <v>64.650999999999982</v>
      </c>
      <c r="M159" s="39">
        <f t="shared" si="49"/>
        <v>55.712999999999994</v>
      </c>
      <c r="N159" s="39">
        <f t="shared" si="49"/>
        <v>55.620999999999995</v>
      </c>
      <c r="O159" s="146">
        <f t="shared" si="49"/>
        <v>73.539999999999949</v>
      </c>
      <c r="P159" s="146">
        <f t="shared" si="49"/>
        <v>83.390000000000015</v>
      </c>
      <c r="Q159" s="146">
        <f t="shared" si="49"/>
        <v>69.501160000000013</v>
      </c>
      <c r="R159" s="146">
        <f t="shared" si="49"/>
        <v>80.881637920000003</v>
      </c>
      <c r="S159" s="146">
        <f t="shared" si="49"/>
        <v>82.94303407999999</v>
      </c>
      <c r="T159" s="113">
        <f t="shared" si="45"/>
        <v>348.60063791999994</v>
      </c>
      <c r="U159" s="114">
        <f t="shared" si="46"/>
        <v>336.77319407999994</v>
      </c>
    </row>
    <row r="160" spans="1:21" customFormat="1" ht="21" customHeight="1" thickBot="1" x14ac:dyDescent="0.3">
      <c r="A160" s="33" t="s">
        <v>224</v>
      </c>
      <c r="B160" s="272" t="s">
        <v>225</v>
      </c>
      <c r="C160" s="272"/>
      <c r="D160" s="272"/>
      <c r="E160" s="272"/>
      <c r="F160" s="272"/>
      <c r="G160" s="272"/>
      <c r="H160" s="272"/>
      <c r="I160" s="16" t="s">
        <v>19</v>
      </c>
      <c r="J160" s="143">
        <f t="shared" ref="J160:S160" si="50">J109+J69+J105</f>
        <v>64.057000000000002</v>
      </c>
      <c r="K160" s="144">
        <f t="shared" si="50"/>
        <v>70.8</v>
      </c>
      <c r="L160" s="38">
        <f t="shared" si="50"/>
        <v>64.650999999999982</v>
      </c>
      <c r="M160" s="39">
        <f t="shared" si="50"/>
        <v>49.932999999999993</v>
      </c>
      <c r="N160" s="39">
        <f t="shared" si="50"/>
        <v>46.930999999999997</v>
      </c>
      <c r="O160" s="89">
        <f t="shared" si="50"/>
        <v>64.849999999999952</v>
      </c>
      <c r="P160" s="89">
        <f t="shared" si="50"/>
        <v>80.490000000000009</v>
      </c>
      <c r="Q160" s="89">
        <f t="shared" si="50"/>
        <v>66.601160000000007</v>
      </c>
      <c r="R160" s="89">
        <f t="shared" si="50"/>
        <v>80.881637920000003</v>
      </c>
      <c r="S160" s="89">
        <f t="shared" si="50"/>
        <v>82.94303407999999</v>
      </c>
      <c r="T160" s="113">
        <f t="shared" si="45"/>
        <v>337.01063791999997</v>
      </c>
      <c r="U160" s="114">
        <f t="shared" si="46"/>
        <v>325.18319407999991</v>
      </c>
    </row>
    <row r="161" spans="1:21" customFormat="1" ht="12.75" customHeight="1" thickBot="1" x14ac:dyDescent="0.3">
      <c r="A161" s="33" t="s">
        <v>226</v>
      </c>
      <c r="B161" s="272" t="s">
        <v>227</v>
      </c>
      <c r="C161" s="272"/>
      <c r="D161" s="272"/>
      <c r="E161" s="272"/>
      <c r="F161" s="272"/>
      <c r="G161" s="272"/>
      <c r="H161" s="272"/>
      <c r="I161" s="16" t="s">
        <v>19</v>
      </c>
      <c r="J161" s="147">
        <v>0</v>
      </c>
      <c r="K161" s="147">
        <v>0</v>
      </c>
      <c r="L161" s="81">
        <v>0</v>
      </c>
      <c r="M161" s="81">
        <v>0</v>
      </c>
      <c r="N161" s="81">
        <v>5.78</v>
      </c>
      <c r="O161" s="81">
        <v>5.78</v>
      </c>
      <c r="P161" s="128">
        <v>2.9</v>
      </c>
      <c r="Q161" s="128">
        <v>2.9</v>
      </c>
      <c r="R161" s="128">
        <v>0</v>
      </c>
      <c r="S161" s="128">
        <v>0</v>
      </c>
      <c r="T161" s="113">
        <v>0</v>
      </c>
      <c r="U161" s="114">
        <v>0</v>
      </c>
    </row>
    <row r="162" spans="1:21" customFormat="1" ht="12.75" customHeight="1" thickBot="1" x14ac:dyDescent="0.3">
      <c r="A162" s="33" t="s">
        <v>228</v>
      </c>
      <c r="B162" s="279" t="s">
        <v>229</v>
      </c>
      <c r="C162" s="279"/>
      <c r="D162" s="279"/>
      <c r="E162" s="279"/>
      <c r="F162" s="279"/>
      <c r="G162" s="279"/>
      <c r="H162" s="279"/>
      <c r="I162" s="16" t="s">
        <v>19</v>
      </c>
      <c r="J162" s="148">
        <v>0</v>
      </c>
      <c r="K162" s="148">
        <v>0</v>
      </c>
      <c r="L162" s="82">
        <v>0</v>
      </c>
      <c r="M162" s="82">
        <v>0</v>
      </c>
      <c r="N162" s="82">
        <v>5.78</v>
      </c>
      <c r="O162" s="82">
        <v>5.78</v>
      </c>
      <c r="P162" s="128">
        <v>2.91</v>
      </c>
      <c r="Q162" s="128">
        <v>0</v>
      </c>
      <c r="R162" s="128">
        <v>0</v>
      </c>
      <c r="S162" s="128">
        <v>0</v>
      </c>
      <c r="T162" s="113">
        <v>0</v>
      </c>
      <c r="U162" s="114">
        <v>0</v>
      </c>
    </row>
    <row r="163" spans="1:21" customFormat="1" ht="12.75" customHeight="1" thickBot="1" x14ac:dyDescent="0.3">
      <c r="A163" s="33" t="s">
        <v>230</v>
      </c>
      <c r="B163" s="272" t="s">
        <v>231</v>
      </c>
      <c r="C163" s="272"/>
      <c r="D163" s="272"/>
      <c r="E163" s="272"/>
      <c r="F163" s="272"/>
      <c r="G163" s="272"/>
      <c r="H163" s="272"/>
      <c r="I163" s="16" t="s">
        <v>19</v>
      </c>
      <c r="J163" s="148">
        <v>0</v>
      </c>
      <c r="K163" s="148"/>
      <c r="L163" s="82">
        <v>0</v>
      </c>
      <c r="M163" s="82">
        <v>5.78</v>
      </c>
      <c r="N163" s="82">
        <v>2.91</v>
      </c>
      <c r="O163" s="82">
        <v>2.91</v>
      </c>
      <c r="P163" s="128">
        <v>0</v>
      </c>
      <c r="Q163" s="128">
        <v>0</v>
      </c>
      <c r="R163" s="128">
        <v>0</v>
      </c>
      <c r="S163" s="128">
        <v>0</v>
      </c>
      <c r="T163" s="113">
        <v>0</v>
      </c>
      <c r="U163" s="114">
        <v>0</v>
      </c>
    </row>
    <row r="164" spans="1:21" customFormat="1" ht="12.75" customHeight="1" thickBot="1" x14ac:dyDescent="0.3">
      <c r="A164" s="33" t="s">
        <v>232</v>
      </c>
      <c r="B164" s="279" t="s">
        <v>233</v>
      </c>
      <c r="C164" s="279"/>
      <c r="D164" s="279"/>
      <c r="E164" s="279"/>
      <c r="F164" s="279"/>
      <c r="G164" s="279"/>
      <c r="H164" s="279"/>
      <c r="I164" s="16" t="s">
        <v>19</v>
      </c>
      <c r="J164" s="149">
        <v>0</v>
      </c>
      <c r="K164" s="150">
        <v>0</v>
      </c>
      <c r="L164" s="151">
        <v>0</v>
      </c>
      <c r="M164" s="152">
        <v>5.78</v>
      </c>
      <c r="N164" s="153">
        <v>2.91</v>
      </c>
      <c r="O164" s="153">
        <v>2.91</v>
      </c>
      <c r="P164" s="128">
        <v>0</v>
      </c>
      <c r="Q164" s="128">
        <v>0</v>
      </c>
      <c r="R164" s="128">
        <v>0</v>
      </c>
      <c r="S164" s="128">
        <v>0</v>
      </c>
      <c r="T164" s="113">
        <v>0</v>
      </c>
      <c r="U164" s="114">
        <v>0</v>
      </c>
    </row>
    <row r="165" spans="1:21" customFormat="1" ht="21.75" customHeight="1" thickBot="1" x14ac:dyDescent="0.3">
      <c r="A165" s="154" t="s">
        <v>234</v>
      </c>
      <c r="B165" s="273" t="s">
        <v>235</v>
      </c>
      <c r="C165" s="273"/>
      <c r="D165" s="273"/>
      <c r="E165" s="273"/>
      <c r="F165" s="273"/>
      <c r="G165" s="273"/>
      <c r="H165" s="273"/>
      <c r="I165" s="155" t="s">
        <v>19</v>
      </c>
      <c r="J165" s="156">
        <f>J163/J160</f>
        <v>0</v>
      </c>
      <c r="K165" s="157">
        <f t="shared" ref="K165" si="51">K163/K160</f>
        <v>0</v>
      </c>
      <c r="L165" s="158">
        <f>L163/L160</f>
        <v>0</v>
      </c>
      <c r="M165" s="159">
        <f t="shared" ref="M165:S165" si="52">M163/M160</f>
        <v>0.11575511184987886</v>
      </c>
      <c r="N165" s="160">
        <f t="shared" si="52"/>
        <v>6.200592358995121E-2</v>
      </c>
      <c r="O165" s="161">
        <f t="shared" si="52"/>
        <v>4.4872783346183533E-2</v>
      </c>
      <c r="P165" s="162">
        <f t="shared" si="52"/>
        <v>0</v>
      </c>
      <c r="Q165" s="162">
        <f t="shared" si="52"/>
        <v>0</v>
      </c>
      <c r="R165" s="162">
        <f t="shared" si="52"/>
        <v>0</v>
      </c>
      <c r="S165" s="162">
        <f t="shared" si="52"/>
        <v>0</v>
      </c>
      <c r="T165" s="113">
        <v>0</v>
      </c>
      <c r="U165" s="114">
        <v>0</v>
      </c>
    </row>
    <row r="166" spans="1:21" customFormat="1" ht="18" customHeight="1" thickBot="1" x14ac:dyDescent="0.3">
      <c r="A166" s="274" t="s">
        <v>236</v>
      </c>
      <c r="B166" s="275"/>
      <c r="C166" s="275"/>
      <c r="D166" s="275"/>
      <c r="E166" s="275"/>
      <c r="F166" s="275"/>
      <c r="G166" s="275"/>
      <c r="H166" s="275"/>
      <c r="I166" s="275"/>
      <c r="J166" s="275"/>
      <c r="K166" s="275"/>
      <c r="L166" s="275"/>
      <c r="M166" s="276"/>
      <c r="O166" s="90"/>
      <c r="P166" s="76"/>
      <c r="Q166" s="76"/>
      <c r="R166" s="76"/>
      <c r="S166" s="76"/>
    </row>
    <row r="167" spans="1:21" customFormat="1" ht="12.75" customHeight="1" x14ac:dyDescent="0.25">
      <c r="A167" s="40" t="s">
        <v>237</v>
      </c>
      <c r="B167" s="277" t="s">
        <v>238</v>
      </c>
      <c r="C167" s="277"/>
      <c r="D167" s="277"/>
      <c r="E167" s="277"/>
      <c r="F167" s="277"/>
      <c r="G167" s="277"/>
      <c r="H167" s="277"/>
      <c r="I167" s="23" t="s">
        <v>19</v>
      </c>
      <c r="J167" s="163">
        <f t="shared" ref="J167:M167" si="53">J173+J175+J184</f>
        <v>227.5</v>
      </c>
      <c r="K167" s="163">
        <f t="shared" si="53"/>
        <v>232.17000000000002</v>
      </c>
      <c r="L167" s="12">
        <f t="shared" si="53"/>
        <v>240.33299999999997</v>
      </c>
      <c r="M167" s="12">
        <f t="shared" si="53"/>
        <v>293.89699999999999</v>
      </c>
      <c r="N167" s="12">
        <f>SUM(N168:N184)</f>
        <v>241.56</v>
      </c>
      <c r="O167" s="12">
        <f>SUM(O168:O184)</f>
        <v>252.2</v>
      </c>
      <c r="P167" s="133">
        <f>SUM(P168:P184)</f>
        <v>268.84000000000003</v>
      </c>
      <c r="Q167" s="133">
        <f>SUM(Q169:Q184)</f>
        <v>272.94758000000002</v>
      </c>
      <c r="R167" s="133">
        <f>SUM(R169:R184)</f>
        <v>274.18506384</v>
      </c>
      <c r="S167" s="133">
        <f>SUM(S169:S184)</f>
        <v>273.18506384</v>
      </c>
      <c r="T167" s="113">
        <f>J167+L167+N167+P167+R167</f>
        <v>1252.4180638400001</v>
      </c>
      <c r="U167" s="114">
        <f>J167+L167+N167+Q167+S167</f>
        <v>1255.5256438400002</v>
      </c>
    </row>
    <row r="168" spans="1:21" customFormat="1" ht="12.75" customHeight="1" x14ac:dyDescent="0.25">
      <c r="A168" s="33" t="s">
        <v>239</v>
      </c>
      <c r="B168" s="278" t="s">
        <v>240</v>
      </c>
      <c r="C168" s="278"/>
      <c r="D168" s="278"/>
      <c r="E168" s="278"/>
      <c r="F168" s="278"/>
      <c r="G168" s="278"/>
      <c r="H168" s="278"/>
      <c r="I168" s="16" t="s">
        <v>19</v>
      </c>
      <c r="J168" s="149">
        <v>0</v>
      </c>
      <c r="K168" s="149">
        <v>0</v>
      </c>
      <c r="L168" s="149">
        <v>0</v>
      </c>
      <c r="M168" s="149">
        <v>0</v>
      </c>
      <c r="N168" s="149">
        <v>0</v>
      </c>
      <c r="O168" s="149">
        <v>0</v>
      </c>
      <c r="P168" s="149">
        <v>0</v>
      </c>
      <c r="Q168" s="149">
        <v>0</v>
      </c>
      <c r="R168" s="149">
        <v>0</v>
      </c>
      <c r="S168" s="149">
        <v>0</v>
      </c>
      <c r="T168" s="149">
        <v>0</v>
      </c>
      <c r="U168" s="149">
        <v>0</v>
      </c>
    </row>
    <row r="169" spans="1:21" customFormat="1" ht="23.25" customHeight="1" x14ac:dyDescent="0.25">
      <c r="A169" s="33" t="s">
        <v>241</v>
      </c>
      <c r="B169" s="279" t="s">
        <v>23</v>
      </c>
      <c r="C169" s="279"/>
      <c r="D169" s="279"/>
      <c r="E169" s="279"/>
      <c r="F169" s="279"/>
      <c r="G169" s="279"/>
      <c r="H169" s="279"/>
      <c r="I169" s="16" t="s">
        <v>19</v>
      </c>
      <c r="J169" s="149">
        <v>0</v>
      </c>
      <c r="K169" s="149">
        <v>0</v>
      </c>
      <c r="L169" s="149">
        <v>0</v>
      </c>
      <c r="M169" s="149">
        <v>0</v>
      </c>
      <c r="N169" s="149">
        <v>0</v>
      </c>
      <c r="O169" s="149">
        <v>0</v>
      </c>
      <c r="P169" s="149">
        <v>0</v>
      </c>
      <c r="Q169" s="149">
        <v>0</v>
      </c>
      <c r="R169" s="149">
        <v>0</v>
      </c>
      <c r="S169" s="149">
        <v>0</v>
      </c>
      <c r="T169" s="149">
        <v>0</v>
      </c>
      <c r="U169" s="149">
        <v>0</v>
      </c>
    </row>
    <row r="170" spans="1:21" customFormat="1" ht="22.5" customHeight="1" x14ac:dyDescent="0.25">
      <c r="A170" s="33" t="s">
        <v>242</v>
      </c>
      <c r="B170" s="279" t="s">
        <v>25</v>
      </c>
      <c r="C170" s="279"/>
      <c r="D170" s="279"/>
      <c r="E170" s="279"/>
      <c r="F170" s="279"/>
      <c r="G170" s="279"/>
      <c r="H170" s="279"/>
      <c r="I170" s="16" t="s">
        <v>19</v>
      </c>
      <c r="J170" s="149">
        <v>0</v>
      </c>
      <c r="K170" s="149">
        <v>0</v>
      </c>
      <c r="L170" s="149">
        <v>0</v>
      </c>
      <c r="M170" s="149">
        <v>0</v>
      </c>
      <c r="N170" s="149">
        <v>0</v>
      </c>
      <c r="O170" s="149">
        <v>0</v>
      </c>
      <c r="P170" s="149">
        <v>0</v>
      </c>
      <c r="Q170" s="149">
        <v>0</v>
      </c>
      <c r="R170" s="149">
        <v>0</v>
      </c>
      <c r="S170" s="149">
        <v>0</v>
      </c>
      <c r="T170" s="149">
        <v>0</v>
      </c>
      <c r="U170" s="149">
        <v>0</v>
      </c>
    </row>
    <row r="171" spans="1:21" customFormat="1" ht="21" customHeight="1" x14ac:dyDescent="0.25">
      <c r="A171" s="33" t="s">
        <v>243</v>
      </c>
      <c r="B171" s="279" t="s">
        <v>27</v>
      </c>
      <c r="C171" s="279"/>
      <c r="D171" s="279"/>
      <c r="E171" s="279"/>
      <c r="F171" s="279"/>
      <c r="G171" s="279"/>
      <c r="H171" s="279"/>
      <c r="I171" s="16" t="s">
        <v>19</v>
      </c>
      <c r="J171" s="149">
        <v>0</v>
      </c>
      <c r="K171" s="149">
        <v>0</v>
      </c>
      <c r="L171" s="149">
        <v>0</v>
      </c>
      <c r="M171" s="149">
        <v>0</v>
      </c>
      <c r="N171" s="149">
        <v>0</v>
      </c>
      <c r="O171" s="149">
        <v>0</v>
      </c>
      <c r="P171" s="149">
        <v>0</v>
      </c>
      <c r="Q171" s="149">
        <v>0</v>
      </c>
      <c r="R171" s="149">
        <v>0</v>
      </c>
      <c r="S171" s="149">
        <v>0</v>
      </c>
      <c r="T171" s="149">
        <v>0</v>
      </c>
      <c r="U171" s="149">
        <v>0</v>
      </c>
    </row>
    <row r="172" spans="1:21" customFormat="1" ht="12.75" customHeight="1" thickBot="1" x14ac:dyDescent="0.3">
      <c r="A172" s="33" t="s">
        <v>244</v>
      </c>
      <c r="B172" s="278" t="s">
        <v>29</v>
      </c>
      <c r="C172" s="278"/>
      <c r="D172" s="278"/>
      <c r="E172" s="278"/>
      <c r="F172" s="278"/>
      <c r="G172" s="278"/>
      <c r="H172" s="278"/>
      <c r="I172" s="16" t="s">
        <v>19</v>
      </c>
      <c r="J172" s="149">
        <v>0</v>
      </c>
      <c r="K172" s="149">
        <v>0</v>
      </c>
      <c r="L172" s="149">
        <v>0</v>
      </c>
      <c r="M172" s="149">
        <v>0</v>
      </c>
      <c r="N172" s="149">
        <v>0</v>
      </c>
      <c r="O172" s="149">
        <v>0</v>
      </c>
      <c r="P172" s="149">
        <v>0</v>
      </c>
      <c r="Q172" s="149">
        <v>0</v>
      </c>
      <c r="R172" s="149">
        <v>0</v>
      </c>
      <c r="S172" s="149">
        <v>0</v>
      </c>
      <c r="T172" s="149">
        <v>0</v>
      </c>
      <c r="U172" s="149">
        <v>0</v>
      </c>
    </row>
    <row r="173" spans="1:21" customFormat="1" ht="12.75" customHeight="1" x14ac:dyDescent="0.25">
      <c r="A173" s="33" t="s">
        <v>245</v>
      </c>
      <c r="B173" s="278" t="s">
        <v>31</v>
      </c>
      <c r="C173" s="278"/>
      <c r="D173" s="278"/>
      <c r="E173" s="278"/>
      <c r="F173" s="278"/>
      <c r="G173" s="278"/>
      <c r="H173" s="278"/>
      <c r="I173" s="16" t="s">
        <v>19</v>
      </c>
      <c r="J173" s="115">
        <v>210</v>
      </c>
      <c r="K173" s="116">
        <v>205.27</v>
      </c>
      <c r="L173" s="15">
        <v>221.886</v>
      </c>
      <c r="M173" s="117">
        <v>212.47</v>
      </c>
      <c r="N173" s="117">
        <v>218.8</v>
      </c>
      <c r="O173" s="117">
        <v>214.16</v>
      </c>
      <c r="P173" s="128">
        <v>247.15</v>
      </c>
      <c r="Q173" s="128">
        <v>245</v>
      </c>
      <c r="R173" s="128">
        <v>247</v>
      </c>
      <c r="S173" s="128">
        <v>245</v>
      </c>
      <c r="T173" s="113">
        <f>J173+L173+N173+P173+R173</f>
        <v>1144.8359999999998</v>
      </c>
      <c r="U173" s="114">
        <f>J173+L173+N173+Q173+S173</f>
        <v>1140.6859999999999</v>
      </c>
    </row>
    <row r="174" spans="1:21" customFormat="1" ht="12.75" customHeight="1" thickBot="1" x14ac:dyDescent="0.3">
      <c r="A174" s="33" t="s">
        <v>246</v>
      </c>
      <c r="B174" s="278" t="s">
        <v>33</v>
      </c>
      <c r="C174" s="278"/>
      <c r="D174" s="278"/>
      <c r="E174" s="278"/>
      <c r="F174" s="278"/>
      <c r="G174" s="278"/>
      <c r="H174" s="278"/>
      <c r="I174" s="16" t="s">
        <v>19</v>
      </c>
      <c r="J174" s="149">
        <v>0</v>
      </c>
      <c r="K174" s="149">
        <v>0</v>
      </c>
      <c r="L174" s="149">
        <v>0</v>
      </c>
      <c r="M174" s="149">
        <v>0</v>
      </c>
      <c r="N174" s="149">
        <v>0</v>
      </c>
      <c r="O174" s="149">
        <v>0</v>
      </c>
      <c r="P174" s="149">
        <v>0</v>
      </c>
      <c r="Q174" s="149">
        <v>0</v>
      </c>
      <c r="R174" s="149">
        <v>0</v>
      </c>
      <c r="S174" s="149">
        <v>0</v>
      </c>
      <c r="T174" s="149">
        <v>0</v>
      </c>
      <c r="U174" s="149">
        <v>0</v>
      </c>
    </row>
    <row r="175" spans="1:21" customFormat="1" ht="12.75" customHeight="1" x14ac:dyDescent="0.25">
      <c r="A175" s="33" t="s">
        <v>247</v>
      </c>
      <c r="B175" s="278" t="s">
        <v>35</v>
      </c>
      <c r="C175" s="278"/>
      <c r="D175" s="278"/>
      <c r="E175" s="278"/>
      <c r="F175" s="278"/>
      <c r="G175" s="278"/>
      <c r="H175" s="278"/>
      <c r="I175" s="16" t="s">
        <v>19</v>
      </c>
      <c r="J175" s="118">
        <v>2.4</v>
      </c>
      <c r="K175" s="119">
        <v>6.38</v>
      </c>
      <c r="L175" s="18">
        <v>3.7829999999999999</v>
      </c>
      <c r="M175" s="120">
        <v>4.7300000000000004</v>
      </c>
      <c r="N175" s="120">
        <v>7.47</v>
      </c>
      <c r="O175" s="120">
        <v>3.81</v>
      </c>
      <c r="P175" s="128">
        <v>1.28</v>
      </c>
      <c r="Q175" s="128">
        <v>4.9475800000000003</v>
      </c>
      <c r="R175" s="128">
        <v>5.1850638400000006</v>
      </c>
      <c r="S175" s="128">
        <v>5.1850638400000006</v>
      </c>
      <c r="T175" s="113">
        <f>J175+L175+N175+P175+R175</f>
        <v>20.118063839999998</v>
      </c>
      <c r="U175" s="114">
        <f>J175+L175+N175+Q175+S175</f>
        <v>23.785643840000002</v>
      </c>
    </row>
    <row r="176" spans="1:21" customFormat="1" ht="12.75" customHeight="1" x14ac:dyDescent="0.25">
      <c r="A176" s="33" t="s">
        <v>248</v>
      </c>
      <c r="B176" s="278" t="s">
        <v>37</v>
      </c>
      <c r="C176" s="278"/>
      <c r="D176" s="278"/>
      <c r="E176" s="278"/>
      <c r="F176" s="278"/>
      <c r="G176" s="278"/>
      <c r="H176" s="278"/>
      <c r="I176" s="16" t="s">
        <v>19</v>
      </c>
      <c r="J176" s="149">
        <v>0</v>
      </c>
      <c r="K176" s="149">
        <v>0</v>
      </c>
      <c r="L176" s="149">
        <v>0</v>
      </c>
      <c r="M176" s="149">
        <v>0</v>
      </c>
      <c r="N176" s="149">
        <v>0</v>
      </c>
      <c r="O176" s="149">
        <v>0</v>
      </c>
      <c r="P176" s="149">
        <v>0</v>
      </c>
      <c r="Q176" s="149">
        <v>0</v>
      </c>
      <c r="R176" s="149">
        <v>0</v>
      </c>
      <c r="S176" s="149">
        <v>0</v>
      </c>
      <c r="T176" s="149">
        <v>0</v>
      </c>
      <c r="U176" s="149">
        <v>0</v>
      </c>
    </row>
    <row r="177" spans="1:21" customFormat="1" ht="12.75" customHeight="1" x14ac:dyDescent="0.25">
      <c r="A177" s="33" t="s">
        <v>249</v>
      </c>
      <c r="B177" s="278" t="s">
        <v>39</v>
      </c>
      <c r="C177" s="278"/>
      <c r="D177" s="278"/>
      <c r="E177" s="278"/>
      <c r="F177" s="278"/>
      <c r="G177" s="278"/>
      <c r="H177" s="278"/>
      <c r="I177" s="16" t="s">
        <v>19</v>
      </c>
      <c r="J177" s="149">
        <v>0</v>
      </c>
      <c r="K177" s="149">
        <v>0</v>
      </c>
      <c r="L177" s="149">
        <v>0</v>
      </c>
      <c r="M177" s="149">
        <v>0</v>
      </c>
      <c r="N177" s="149">
        <v>0</v>
      </c>
      <c r="O177" s="149">
        <v>0</v>
      </c>
      <c r="P177" s="149">
        <v>0</v>
      </c>
      <c r="Q177" s="149">
        <v>0</v>
      </c>
      <c r="R177" s="149">
        <v>0</v>
      </c>
      <c r="S177" s="149">
        <v>0</v>
      </c>
      <c r="T177" s="149">
        <v>0</v>
      </c>
      <c r="U177" s="149">
        <v>0</v>
      </c>
    </row>
    <row r="178" spans="1:21" customFormat="1" ht="21" customHeight="1" x14ac:dyDescent="0.25">
      <c r="A178" s="33" t="s">
        <v>250</v>
      </c>
      <c r="B178" s="279" t="s">
        <v>41</v>
      </c>
      <c r="C178" s="279"/>
      <c r="D178" s="279"/>
      <c r="E178" s="279"/>
      <c r="F178" s="279"/>
      <c r="G178" s="279"/>
      <c r="H178" s="279"/>
      <c r="I178" s="16" t="s">
        <v>19</v>
      </c>
      <c r="J178" s="149">
        <v>0</v>
      </c>
      <c r="K178" s="149">
        <v>0</v>
      </c>
      <c r="L178" s="149">
        <v>0</v>
      </c>
      <c r="M178" s="149">
        <v>0</v>
      </c>
      <c r="N178" s="149">
        <v>0</v>
      </c>
      <c r="O178" s="149">
        <v>0</v>
      </c>
      <c r="P178" s="149">
        <v>0</v>
      </c>
      <c r="Q178" s="149">
        <v>0</v>
      </c>
      <c r="R178" s="149">
        <v>0</v>
      </c>
      <c r="S178" s="149">
        <v>0</v>
      </c>
      <c r="T178" s="149">
        <v>0</v>
      </c>
      <c r="U178" s="149">
        <v>0</v>
      </c>
    </row>
    <row r="179" spans="1:21" customFormat="1" ht="12.75" customHeight="1" x14ac:dyDescent="0.25">
      <c r="A179" s="33" t="s">
        <v>251</v>
      </c>
      <c r="B179" s="280" t="s">
        <v>252</v>
      </c>
      <c r="C179" s="281"/>
      <c r="D179" s="281"/>
      <c r="E179" s="281"/>
      <c r="F179" s="281"/>
      <c r="G179" s="281"/>
      <c r="H179" s="282"/>
      <c r="I179" s="16" t="s">
        <v>19</v>
      </c>
      <c r="J179" s="149">
        <v>0</v>
      </c>
      <c r="K179" s="149">
        <v>0</v>
      </c>
      <c r="L179" s="149">
        <v>0</v>
      </c>
      <c r="M179" s="149">
        <v>0</v>
      </c>
      <c r="N179" s="149">
        <v>0</v>
      </c>
      <c r="O179" s="149">
        <v>0</v>
      </c>
      <c r="P179" s="149">
        <v>0</v>
      </c>
      <c r="Q179" s="149">
        <v>0</v>
      </c>
      <c r="R179" s="149">
        <v>0</v>
      </c>
      <c r="S179" s="149">
        <v>0</v>
      </c>
      <c r="T179" s="149">
        <v>0</v>
      </c>
      <c r="U179" s="149">
        <v>0</v>
      </c>
    </row>
    <row r="180" spans="1:21" customFormat="1" ht="12.75" customHeight="1" x14ac:dyDescent="0.25">
      <c r="A180" s="33" t="s">
        <v>253</v>
      </c>
      <c r="B180" s="280" t="s">
        <v>45</v>
      </c>
      <c r="C180" s="281"/>
      <c r="D180" s="281"/>
      <c r="E180" s="281"/>
      <c r="F180" s="281"/>
      <c r="G180" s="281"/>
      <c r="H180" s="282"/>
      <c r="I180" s="16" t="s">
        <v>19</v>
      </c>
      <c r="J180" s="149">
        <v>0</v>
      </c>
      <c r="K180" s="149">
        <v>0</v>
      </c>
      <c r="L180" s="149">
        <v>0</v>
      </c>
      <c r="M180" s="149">
        <v>0</v>
      </c>
      <c r="N180" s="149">
        <v>0</v>
      </c>
      <c r="O180" s="149">
        <v>0</v>
      </c>
      <c r="P180" s="149">
        <v>0</v>
      </c>
      <c r="Q180" s="149">
        <v>0</v>
      </c>
      <c r="R180" s="149">
        <v>0</v>
      </c>
      <c r="S180" s="149">
        <v>0</v>
      </c>
      <c r="T180" s="149">
        <v>0</v>
      </c>
      <c r="U180" s="149">
        <v>0</v>
      </c>
    </row>
    <row r="181" spans="1:21" customFormat="1" ht="21" customHeight="1" x14ac:dyDescent="0.25">
      <c r="A181" s="33" t="s">
        <v>254</v>
      </c>
      <c r="B181" s="272" t="s">
        <v>255</v>
      </c>
      <c r="C181" s="272"/>
      <c r="D181" s="272"/>
      <c r="E181" s="272"/>
      <c r="F181" s="272"/>
      <c r="G181" s="272"/>
      <c r="H181" s="272"/>
      <c r="I181" s="16" t="s">
        <v>19</v>
      </c>
      <c r="J181" s="149">
        <v>0</v>
      </c>
      <c r="K181" s="149">
        <v>0</v>
      </c>
      <c r="L181" s="149">
        <v>0</v>
      </c>
      <c r="M181" s="149">
        <v>0</v>
      </c>
      <c r="N181" s="149">
        <v>0</v>
      </c>
      <c r="O181" s="149">
        <v>0</v>
      </c>
      <c r="P181" s="149">
        <v>0</v>
      </c>
      <c r="Q181" s="149">
        <v>0</v>
      </c>
      <c r="R181" s="149">
        <v>0</v>
      </c>
      <c r="S181" s="149">
        <v>0</v>
      </c>
      <c r="T181" s="149">
        <v>0</v>
      </c>
      <c r="U181" s="149">
        <v>0</v>
      </c>
    </row>
    <row r="182" spans="1:21" customFormat="1" ht="12.75" customHeight="1" x14ac:dyDescent="0.25">
      <c r="A182" s="33" t="s">
        <v>256</v>
      </c>
      <c r="B182" s="279" t="s">
        <v>257</v>
      </c>
      <c r="C182" s="279"/>
      <c r="D182" s="279"/>
      <c r="E182" s="279"/>
      <c r="F182" s="279"/>
      <c r="G182" s="279"/>
      <c r="H182" s="279"/>
      <c r="I182" s="16" t="s">
        <v>19</v>
      </c>
      <c r="J182" s="149">
        <v>0</v>
      </c>
      <c r="K182" s="149">
        <v>0</v>
      </c>
      <c r="L182" s="149">
        <v>0</v>
      </c>
      <c r="M182" s="149">
        <v>0</v>
      </c>
      <c r="N182" s="149">
        <v>0</v>
      </c>
      <c r="O182" s="149">
        <v>0</v>
      </c>
      <c r="P182" s="149">
        <v>0</v>
      </c>
      <c r="Q182" s="149">
        <v>0</v>
      </c>
      <c r="R182" s="149">
        <v>0</v>
      </c>
      <c r="S182" s="149">
        <v>0</v>
      </c>
      <c r="T182" s="149">
        <v>0</v>
      </c>
      <c r="U182" s="149">
        <v>0</v>
      </c>
    </row>
    <row r="183" spans="1:21" customFormat="1" ht="12.75" customHeight="1" thickBot="1" x14ac:dyDescent="0.3">
      <c r="A183" s="33" t="s">
        <v>258</v>
      </c>
      <c r="B183" s="279" t="s">
        <v>259</v>
      </c>
      <c r="C183" s="279"/>
      <c r="D183" s="279"/>
      <c r="E183" s="279"/>
      <c r="F183" s="279"/>
      <c r="G183" s="279"/>
      <c r="H183" s="279"/>
      <c r="I183" s="16" t="s">
        <v>19</v>
      </c>
      <c r="J183" s="149">
        <v>0</v>
      </c>
      <c r="K183" s="149">
        <v>0</v>
      </c>
      <c r="L183" s="149">
        <v>0</v>
      </c>
      <c r="M183" s="149">
        <v>0</v>
      </c>
      <c r="N183" s="149">
        <v>0</v>
      </c>
      <c r="O183" s="149">
        <v>0</v>
      </c>
      <c r="P183" s="149">
        <v>0</v>
      </c>
      <c r="Q183" s="149">
        <v>0</v>
      </c>
      <c r="R183" s="149">
        <v>0</v>
      </c>
      <c r="S183" s="149">
        <v>0</v>
      </c>
      <c r="T183" s="149">
        <v>0</v>
      </c>
      <c r="U183" s="149">
        <v>0</v>
      </c>
    </row>
    <row r="184" spans="1:21" customFormat="1" ht="12.75" customHeight="1" thickBot="1" x14ac:dyDescent="0.3">
      <c r="A184" s="33" t="s">
        <v>260</v>
      </c>
      <c r="B184" s="278" t="s">
        <v>47</v>
      </c>
      <c r="C184" s="278"/>
      <c r="D184" s="278"/>
      <c r="E184" s="278"/>
      <c r="F184" s="278"/>
      <c r="G184" s="278"/>
      <c r="H184" s="278"/>
      <c r="I184" s="16" t="s">
        <v>19</v>
      </c>
      <c r="J184" s="115">
        <v>15.1</v>
      </c>
      <c r="K184" s="116">
        <v>20.52</v>
      </c>
      <c r="L184" s="15">
        <v>14.664</v>
      </c>
      <c r="M184" s="117">
        <v>76.697000000000003</v>
      </c>
      <c r="N184" s="117">
        <v>15.29</v>
      </c>
      <c r="O184" s="117">
        <v>34.229999999999997</v>
      </c>
      <c r="P184" s="128">
        <v>20.41</v>
      </c>
      <c r="Q184" s="128">
        <v>23</v>
      </c>
      <c r="R184" s="128">
        <v>22</v>
      </c>
      <c r="S184" s="128">
        <v>23</v>
      </c>
      <c r="T184" s="113">
        <f t="shared" ref="T184:T187" si="54">J184+L184+N184+P184+R184</f>
        <v>87.463999999999999</v>
      </c>
      <c r="U184" s="114">
        <f t="shared" ref="U184:U187" si="55">J184+L184+N184+Q184+S184</f>
        <v>91.054000000000002</v>
      </c>
    </row>
    <row r="185" spans="1:21" customFormat="1" ht="12.75" customHeight="1" thickBot="1" x14ac:dyDescent="0.3">
      <c r="A185" s="33" t="s">
        <v>261</v>
      </c>
      <c r="B185" s="272" t="s">
        <v>262</v>
      </c>
      <c r="C185" s="272"/>
      <c r="D185" s="272"/>
      <c r="E185" s="272"/>
      <c r="F185" s="272"/>
      <c r="G185" s="272"/>
      <c r="H185" s="272"/>
      <c r="I185" s="16" t="s">
        <v>19</v>
      </c>
      <c r="J185" s="164">
        <f>J186+J187+J192+J193+J194+J195+J196+J198+J199+J200+J201+J202</f>
        <v>218.41</v>
      </c>
      <c r="K185" s="164">
        <f>K186+K187+K192+K193+K194+K195+K196+K198+K199+K200+K201+K202</f>
        <v>232.91000000000003</v>
      </c>
      <c r="L185" s="165">
        <f>L186+L187+L192+L193+L194+L195+L196+L198+L199+L200+L201+L202</f>
        <v>192.36700000000002</v>
      </c>
      <c r="M185" s="165">
        <f>M186+M187+M192+M193+M194+M195+M196+M198+M199+M200+M201+M202</f>
        <v>244.24700000000001</v>
      </c>
      <c r="N185" s="165">
        <v>241.88</v>
      </c>
      <c r="O185" s="165">
        <f>O186+O187+O194+O195+O196+O198+O199+O200+O202</f>
        <v>252.2</v>
      </c>
      <c r="P185" s="165">
        <v>267.98</v>
      </c>
      <c r="Q185" s="128">
        <f>Q186+Q187+Q194+Q195+Q196+Q198+Q199+Q200+Q202</f>
        <v>268.71827399999995</v>
      </c>
      <c r="R185" s="128">
        <f t="shared" ref="R185:S185" si="56">R186+R187+R194+R195+R196+R198+R199+R200+R202</f>
        <v>270.73583569600004</v>
      </c>
      <c r="S185" s="128">
        <f t="shared" si="56"/>
        <v>271.53583569600005</v>
      </c>
      <c r="T185" s="113">
        <f t="shared" si="54"/>
        <v>1191.372835696</v>
      </c>
      <c r="U185" s="114">
        <f t="shared" si="55"/>
        <v>1192.911109696</v>
      </c>
    </row>
    <row r="186" spans="1:21" customFormat="1" ht="12.75" customHeight="1" thickBot="1" x14ac:dyDescent="0.3">
      <c r="A186" s="33" t="s">
        <v>263</v>
      </c>
      <c r="B186" s="272" t="s">
        <v>264</v>
      </c>
      <c r="C186" s="272"/>
      <c r="D186" s="272"/>
      <c r="E186" s="272"/>
      <c r="F186" s="272"/>
      <c r="G186" s="272"/>
      <c r="H186" s="272"/>
      <c r="I186" s="16" t="s">
        <v>19</v>
      </c>
      <c r="J186" s="115">
        <v>5.14</v>
      </c>
      <c r="K186" s="119">
        <v>5.25</v>
      </c>
      <c r="L186" s="15">
        <v>4.641</v>
      </c>
      <c r="M186" s="120">
        <v>5.8040000000000003</v>
      </c>
      <c r="N186" s="120">
        <v>7.47</v>
      </c>
      <c r="O186" s="120">
        <v>7.11</v>
      </c>
      <c r="P186" s="128">
        <v>6.18</v>
      </c>
      <c r="Q186" s="128">
        <v>6.0709840000000002</v>
      </c>
      <c r="R186" s="128">
        <v>6.3623912320000002</v>
      </c>
      <c r="S186" s="128">
        <v>6.3623912320000002</v>
      </c>
      <c r="T186" s="113">
        <f t="shared" si="54"/>
        <v>29.793391231999998</v>
      </c>
      <c r="U186" s="114">
        <f t="shared" si="55"/>
        <v>29.684375231999997</v>
      </c>
    </row>
    <row r="187" spans="1:21" customFormat="1" ht="12.75" customHeight="1" x14ac:dyDescent="0.25">
      <c r="A187" s="33" t="s">
        <v>265</v>
      </c>
      <c r="B187" s="272" t="s">
        <v>266</v>
      </c>
      <c r="C187" s="272"/>
      <c r="D187" s="272"/>
      <c r="E187" s="272"/>
      <c r="F187" s="272"/>
      <c r="G187" s="272"/>
      <c r="H187" s="272"/>
      <c r="I187" s="16" t="s">
        <v>19</v>
      </c>
      <c r="J187" s="115">
        <f>SUM(J188:J190)</f>
        <v>57.8</v>
      </c>
      <c r="K187" s="119">
        <f>K190</f>
        <v>64.22</v>
      </c>
      <c r="L187" s="15">
        <v>58.527999999999999</v>
      </c>
      <c r="M187" s="120">
        <f>M190</f>
        <v>52.643999999999998</v>
      </c>
      <c r="N187" s="120">
        <v>56.75</v>
      </c>
      <c r="O187" s="120">
        <v>54.05</v>
      </c>
      <c r="P187" s="128">
        <v>71.599999999999994</v>
      </c>
      <c r="Q187" s="128">
        <f>SUM(Q188:Q190)</f>
        <v>71.599999999999994</v>
      </c>
      <c r="R187" s="128">
        <f>SUM(R189:R190)</f>
        <v>71.23</v>
      </c>
      <c r="S187" s="128">
        <f>SUM(S189:S190)</f>
        <v>71.23</v>
      </c>
      <c r="T187" s="113">
        <f t="shared" si="54"/>
        <v>315.90800000000002</v>
      </c>
      <c r="U187" s="114">
        <f t="shared" si="55"/>
        <v>315.90800000000002</v>
      </c>
    </row>
    <row r="188" spans="1:21" customFormat="1" ht="12.75" customHeight="1" x14ac:dyDescent="0.25">
      <c r="A188" s="33" t="s">
        <v>267</v>
      </c>
      <c r="B188" s="279" t="s">
        <v>268</v>
      </c>
      <c r="C188" s="279"/>
      <c r="D188" s="279"/>
      <c r="E188" s="279"/>
      <c r="F188" s="279"/>
      <c r="G188" s="279"/>
      <c r="H188" s="279"/>
      <c r="I188" s="16" t="s">
        <v>19</v>
      </c>
      <c r="J188" s="149">
        <v>0</v>
      </c>
      <c r="K188" s="149">
        <v>0</v>
      </c>
      <c r="L188" s="149">
        <v>0</v>
      </c>
      <c r="M188" s="149">
        <v>0</v>
      </c>
      <c r="N188" s="149">
        <v>0</v>
      </c>
      <c r="O188" s="149">
        <v>0</v>
      </c>
      <c r="P188" s="149">
        <v>0</v>
      </c>
      <c r="Q188" s="149">
        <v>0</v>
      </c>
      <c r="R188" s="149">
        <v>0</v>
      </c>
      <c r="S188" s="149">
        <v>0</v>
      </c>
      <c r="T188" s="149">
        <v>0</v>
      </c>
      <c r="U188" s="149">
        <v>0</v>
      </c>
    </row>
    <row r="189" spans="1:21" customFormat="1" ht="12.75" customHeight="1" thickBot="1" x14ac:dyDescent="0.3">
      <c r="A189" s="33" t="s">
        <v>269</v>
      </c>
      <c r="B189" s="279" t="s">
        <v>270</v>
      </c>
      <c r="C189" s="279"/>
      <c r="D189" s="279"/>
      <c r="E189" s="279"/>
      <c r="F189" s="279"/>
      <c r="G189" s="279"/>
      <c r="H189" s="279"/>
      <c r="I189" s="16" t="s">
        <v>19</v>
      </c>
      <c r="J189" s="149">
        <v>0</v>
      </c>
      <c r="K189" s="149">
        <v>0</v>
      </c>
      <c r="L189" s="149">
        <v>0</v>
      </c>
      <c r="M189" s="149">
        <v>0</v>
      </c>
      <c r="N189" s="149">
        <v>0</v>
      </c>
      <c r="O189" s="149">
        <v>0</v>
      </c>
      <c r="P189" s="149">
        <v>0</v>
      </c>
      <c r="Q189" s="149">
        <v>0</v>
      </c>
      <c r="R189" s="149">
        <v>0</v>
      </c>
      <c r="S189" s="149">
        <v>0</v>
      </c>
      <c r="T189" s="149">
        <v>0</v>
      </c>
      <c r="U189" s="149">
        <v>0</v>
      </c>
    </row>
    <row r="190" spans="1:21" customFormat="1" ht="12.75" customHeight="1" x14ac:dyDescent="0.25">
      <c r="A190" s="33" t="s">
        <v>271</v>
      </c>
      <c r="B190" s="279" t="s">
        <v>272</v>
      </c>
      <c r="C190" s="279"/>
      <c r="D190" s="279"/>
      <c r="E190" s="279"/>
      <c r="F190" s="279"/>
      <c r="G190" s="279"/>
      <c r="H190" s="279"/>
      <c r="I190" s="16" t="s">
        <v>19</v>
      </c>
      <c r="J190" s="115">
        <v>57.8</v>
      </c>
      <c r="K190" s="119">
        <v>64.22</v>
      </c>
      <c r="L190" s="15">
        <v>58.527999999999999</v>
      </c>
      <c r="M190" s="120">
        <v>52.643999999999998</v>
      </c>
      <c r="N190" s="120">
        <v>56.75</v>
      </c>
      <c r="O190" s="120">
        <v>54.05</v>
      </c>
      <c r="P190" s="128">
        <v>71.599999999999994</v>
      </c>
      <c r="Q190" s="128">
        <v>71.599999999999994</v>
      </c>
      <c r="R190" s="128">
        <v>71.23</v>
      </c>
      <c r="S190" s="128">
        <v>71.23</v>
      </c>
      <c r="T190" s="113">
        <f>J190+L190+N190+P190+R190</f>
        <v>315.90800000000002</v>
      </c>
      <c r="U190" s="114">
        <f>J190+L190+N190+Q190+S190</f>
        <v>315.90800000000002</v>
      </c>
    </row>
    <row r="191" spans="1:21" customFormat="1" ht="22.5" customHeight="1" x14ac:dyDescent="0.25">
      <c r="A191" s="33" t="s">
        <v>273</v>
      </c>
      <c r="B191" s="272" t="s">
        <v>274</v>
      </c>
      <c r="C191" s="272"/>
      <c r="D191" s="272"/>
      <c r="E191" s="272"/>
      <c r="F191" s="272"/>
      <c r="G191" s="272"/>
      <c r="H191" s="272"/>
      <c r="I191" s="16" t="s">
        <v>19</v>
      </c>
      <c r="J191" s="149">
        <v>0</v>
      </c>
      <c r="K191" s="149">
        <v>0</v>
      </c>
      <c r="L191" s="149">
        <v>0</v>
      </c>
      <c r="M191" s="149">
        <v>0</v>
      </c>
      <c r="N191" s="149">
        <v>0</v>
      </c>
      <c r="O191" s="149">
        <v>0</v>
      </c>
      <c r="P191" s="149">
        <v>0</v>
      </c>
      <c r="Q191" s="149">
        <v>0</v>
      </c>
      <c r="R191" s="149">
        <v>0</v>
      </c>
      <c r="S191" s="149">
        <v>0</v>
      </c>
      <c r="T191" s="149">
        <v>0</v>
      </c>
      <c r="U191" s="149">
        <v>0</v>
      </c>
    </row>
    <row r="192" spans="1:21" customFormat="1" ht="21" customHeight="1" x14ac:dyDescent="0.25">
      <c r="A192" s="33" t="s">
        <v>275</v>
      </c>
      <c r="B192" s="272" t="s">
        <v>276</v>
      </c>
      <c r="C192" s="272"/>
      <c r="D192" s="272"/>
      <c r="E192" s="272"/>
      <c r="F192" s="272"/>
      <c r="G192" s="272"/>
      <c r="H192" s="272"/>
      <c r="I192" s="16" t="s">
        <v>19</v>
      </c>
      <c r="J192" s="149">
        <v>0</v>
      </c>
      <c r="K192" s="149">
        <v>0</v>
      </c>
      <c r="L192" s="149">
        <v>0</v>
      </c>
      <c r="M192" s="149">
        <v>0</v>
      </c>
      <c r="N192" s="149">
        <v>0</v>
      </c>
      <c r="O192" s="149">
        <v>0</v>
      </c>
      <c r="P192" s="149">
        <v>0</v>
      </c>
      <c r="Q192" s="149">
        <v>0</v>
      </c>
      <c r="R192" s="149">
        <v>0</v>
      </c>
      <c r="S192" s="149">
        <v>0</v>
      </c>
      <c r="T192" s="149">
        <v>0</v>
      </c>
      <c r="U192" s="149">
        <v>0</v>
      </c>
    </row>
    <row r="193" spans="1:21" customFormat="1" ht="12.75" customHeight="1" thickBot="1" x14ac:dyDescent="0.3">
      <c r="A193" s="33" t="s">
        <v>277</v>
      </c>
      <c r="B193" s="272" t="s">
        <v>278</v>
      </c>
      <c r="C193" s="272"/>
      <c r="D193" s="272"/>
      <c r="E193" s="272"/>
      <c r="F193" s="272"/>
      <c r="G193" s="272"/>
      <c r="H193" s="272"/>
      <c r="I193" s="16" t="s">
        <v>19</v>
      </c>
      <c r="J193" s="149">
        <v>0</v>
      </c>
      <c r="K193" s="149">
        <v>0</v>
      </c>
      <c r="L193" s="149">
        <v>0</v>
      </c>
      <c r="M193" s="149">
        <v>0</v>
      </c>
      <c r="N193" s="149">
        <v>0</v>
      </c>
      <c r="O193" s="149">
        <v>0</v>
      </c>
      <c r="P193" s="149">
        <v>0</v>
      </c>
      <c r="Q193" s="149">
        <v>0</v>
      </c>
      <c r="R193" s="149">
        <v>0</v>
      </c>
      <c r="S193" s="149">
        <v>0</v>
      </c>
      <c r="T193" s="149">
        <v>0</v>
      </c>
      <c r="U193" s="149">
        <v>0</v>
      </c>
    </row>
    <row r="194" spans="1:21" customFormat="1" ht="12.75" customHeight="1" thickBot="1" x14ac:dyDescent="0.3">
      <c r="A194" s="33" t="s">
        <v>279</v>
      </c>
      <c r="B194" s="272" t="s">
        <v>280</v>
      </c>
      <c r="C194" s="272"/>
      <c r="D194" s="272"/>
      <c r="E194" s="272"/>
      <c r="F194" s="272"/>
      <c r="G194" s="272"/>
      <c r="H194" s="272"/>
      <c r="I194" s="16" t="s">
        <v>19</v>
      </c>
      <c r="J194" s="166">
        <v>45.54</v>
      </c>
      <c r="K194" s="135">
        <v>42.07</v>
      </c>
      <c r="L194" s="167">
        <v>46.47</v>
      </c>
      <c r="M194" s="168">
        <v>45.49</v>
      </c>
      <c r="N194" s="168">
        <v>46.65</v>
      </c>
      <c r="O194" s="168">
        <v>43.73</v>
      </c>
      <c r="P194" s="169">
        <v>45.78</v>
      </c>
      <c r="Q194" s="169">
        <v>45</v>
      </c>
      <c r="R194" s="169">
        <v>46.8</v>
      </c>
      <c r="S194" s="169">
        <v>46.8</v>
      </c>
      <c r="T194" s="113">
        <f>J194+L194+N194+P194+R194</f>
        <v>231.24</v>
      </c>
      <c r="U194" s="114">
        <f>J194+L194+N194+Q194+S194</f>
        <v>230.45999999999998</v>
      </c>
    </row>
    <row r="195" spans="1:21" customFormat="1" ht="12.75" customHeight="1" thickBot="1" x14ac:dyDescent="0.3">
      <c r="A195" s="33" t="s">
        <v>281</v>
      </c>
      <c r="B195" s="272" t="s">
        <v>282</v>
      </c>
      <c r="C195" s="272"/>
      <c r="D195" s="272"/>
      <c r="E195" s="272"/>
      <c r="F195" s="272"/>
      <c r="G195" s="272"/>
      <c r="H195" s="272"/>
      <c r="I195" s="16" t="s">
        <v>19</v>
      </c>
      <c r="J195" s="115">
        <v>12.8</v>
      </c>
      <c r="K195" s="119">
        <v>12.49</v>
      </c>
      <c r="L195" s="15">
        <v>14.167</v>
      </c>
      <c r="M195" s="120">
        <v>14.615</v>
      </c>
      <c r="N195" s="120">
        <v>14.97</v>
      </c>
      <c r="O195" s="120">
        <v>14.72</v>
      </c>
      <c r="P195" s="128">
        <v>15.67</v>
      </c>
      <c r="Q195" s="128">
        <v>15.28729</v>
      </c>
      <c r="R195" s="128">
        <v>15.5</v>
      </c>
      <c r="S195" s="128">
        <v>15.6</v>
      </c>
      <c r="T195" s="113">
        <f t="shared" ref="T195:T202" si="57">J195+L195+N195+P195+R195</f>
        <v>73.106999999999999</v>
      </c>
      <c r="U195" s="114">
        <f t="shared" ref="U195:U202" si="58">J195+L195+N195+Q195+S195</f>
        <v>72.824289999999991</v>
      </c>
    </row>
    <row r="196" spans="1:21" customFormat="1" ht="12.75" customHeight="1" thickBot="1" x14ac:dyDescent="0.3">
      <c r="A196" s="33" t="s">
        <v>283</v>
      </c>
      <c r="B196" s="272" t="s">
        <v>284</v>
      </c>
      <c r="C196" s="272"/>
      <c r="D196" s="272"/>
      <c r="E196" s="272"/>
      <c r="F196" s="272"/>
      <c r="G196" s="272"/>
      <c r="H196" s="272"/>
      <c r="I196" s="16" t="s">
        <v>19</v>
      </c>
      <c r="J196" s="115">
        <v>24.58</v>
      </c>
      <c r="K196" s="119">
        <v>36.159999999999997</v>
      </c>
      <c r="L196" s="15">
        <v>38.773000000000003</v>
      </c>
      <c r="M196" s="120">
        <v>39.01</v>
      </c>
      <c r="N196" s="120">
        <v>38.69</v>
      </c>
      <c r="O196" s="120">
        <v>35.479999999999997</v>
      </c>
      <c r="P196" s="128">
        <v>38.11</v>
      </c>
      <c r="Q196" s="128">
        <v>38</v>
      </c>
      <c r="R196" s="128">
        <v>39</v>
      </c>
      <c r="S196" s="128">
        <v>39</v>
      </c>
      <c r="T196" s="113">
        <f t="shared" si="57"/>
        <v>179.15300000000002</v>
      </c>
      <c r="U196" s="114">
        <f t="shared" si="58"/>
        <v>179.04300000000001</v>
      </c>
    </row>
    <row r="197" spans="1:21" customFormat="1" ht="12.75" customHeight="1" thickBot="1" x14ac:dyDescent="0.3">
      <c r="A197" s="33" t="s">
        <v>285</v>
      </c>
      <c r="B197" s="279" t="s">
        <v>286</v>
      </c>
      <c r="C197" s="279"/>
      <c r="D197" s="279"/>
      <c r="E197" s="279"/>
      <c r="F197" s="279"/>
      <c r="G197" s="279"/>
      <c r="H197" s="279"/>
      <c r="I197" s="16" t="s">
        <v>19</v>
      </c>
      <c r="J197" s="115">
        <v>6.26</v>
      </c>
      <c r="K197" s="116">
        <v>7.45</v>
      </c>
      <c r="L197" s="15">
        <v>10.183999999999999</v>
      </c>
      <c r="M197" s="117">
        <v>9.2370000000000001</v>
      </c>
      <c r="N197" s="117">
        <v>8.7899999999999991</v>
      </c>
      <c r="O197" s="117">
        <v>8.3000000000000007</v>
      </c>
      <c r="P197" s="128">
        <v>8.66</v>
      </c>
      <c r="Q197" s="128">
        <v>9.1999999999999993</v>
      </c>
      <c r="R197" s="128">
        <v>10.125673296000002</v>
      </c>
      <c r="S197" s="128">
        <v>10.125673296000002</v>
      </c>
      <c r="T197" s="113">
        <f t="shared" si="57"/>
        <v>44.019673296000001</v>
      </c>
      <c r="U197" s="114">
        <f t="shared" si="58"/>
        <v>44.559673296</v>
      </c>
    </row>
    <row r="198" spans="1:21" customFormat="1" ht="12.75" customHeight="1" thickBot="1" x14ac:dyDescent="0.3">
      <c r="A198" s="33" t="s">
        <v>287</v>
      </c>
      <c r="B198" s="272" t="s">
        <v>288</v>
      </c>
      <c r="C198" s="272"/>
      <c r="D198" s="272"/>
      <c r="E198" s="272"/>
      <c r="F198" s="272"/>
      <c r="G198" s="272"/>
      <c r="H198" s="272"/>
      <c r="I198" s="16" t="s">
        <v>19</v>
      </c>
      <c r="J198" s="164">
        <v>23</v>
      </c>
      <c r="K198" s="170">
        <v>34.520000000000003</v>
      </c>
      <c r="L198" s="165">
        <v>8.2110000000000003</v>
      </c>
      <c r="M198" s="41">
        <v>9.7210000000000001</v>
      </c>
      <c r="N198" s="41">
        <v>15.72</v>
      </c>
      <c r="O198" s="41">
        <v>6.47</v>
      </c>
      <c r="P198" s="128">
        <v>5.47</v>
      </c>
      <c r="Q198" s="128">
        <v>6.5</v>
      </c>
      <c r="R198" s="128">
        <v>5.9</v>
      </c>
      <c r="S198" s="128">
        <v>6.6</v>
      </c>
      <c r="T198" s="113">
        <f t="shared" si="57"/>
        <v>58.300999999999995</v>
      </c>
      <c r="U198" s="114">
        <f t="shared" si="58"/>
        <v>60.030999999999999</v>
      </c>
    </row>
    <row r="199" spans="1:21" customFormat="1" ht="12.75" customHeight="1" thickBot="1" x14ac:dyDescent="0.3">
      <c r="A199" s="33" t="s">
        <v>289</v>
      </c>
      <c r="B199" s="272" t="s">
        <v>290</v>
      </c>
      <c r="C199" s="272"/>
      <c r="D199" s="272"/>
      <c r="E199" s="272"/>
      <c r="F199" s="272"/>
      <c r="G199" s="272"/>
      <c r="H199" s="272"/>
      <c r="I199" s="16" t="s">
        <v>19</v>
      </c>
      <c r="J199" s="115">
        <v>7.97</v>
      </c>
      <c r="K199" s="119">
        <v>8.8000000000000007</v>
      </c>
      <c r="L199" s="15">
        <v>6.5069999999999997</v>
      </c>
      <c r="M199" s="120">
        <v>7.5640000000000001</v>
      </c>
      <c r="N199" s="120">
        <v>7.5640000000000001</v>
      </c>
      <c r="O199" s="120">
        <v>6.03</v>
      </c>
      <c r="P199" s="128">
        <v>7.9119440000000001</v>
      </c>
      <c r="Q199" s="128">
        <v>8</v>
      </c>
      <c r="R199" s="128">
        <v>8.2917173120000012</v>
      </c>
      <c r="S199" s="128">
        <v>8.2917173120000012</v>
      </c>
      <c r="T199" s="113">
        <f t="shared" si="57"/>
        <v>38.244661312000005</v>
      </c>
      <c r="U199" s="114">
        <f t="shared" si="58"/>
        <v>38.332717312</v>
      </c>
    </row>
    <row r="200" spans="1:21" customFormat="1" ht="12.75" customHeight="1" x14ac:dyDescent="0.25">
      <c r="A200" s="33" t="s">
        <v>291</v>
      </c>
      <c r="B200" s="272" t="s">
        <v>292</v>
      </c>
      <c r="C200" s="272"/>
      <c r="D200" s="272"/>
      <c r="E200" s="272"/>
      <c r="F200" s="272"/>
      <c r="G200" s="272"/>
      <c r="H200" s="272"/>
      <c r="I200" s="16" t="s">
        <v>19</v>
      </c>
      <c r="J200" s="164">
        <v>0.9</v>
      </c>
      <c r="K200" s="170">
        <v>1.47</v>
      </c>
      <c r="L200" s="165">
        <v>3</v>
      </c>
      <c r="M200" s="41">
        <v>2.419</v>
      </c>
      <c r="N200" s="41">
        <v>4.72</v>
      </c>
      <c r="O200" s="41">
        <v>4.72</v>
      </c>
      <c r="P200" s="128">
        <v>3.26</v>
      </c>
      <c r="Q200" s="128">
        <v>3.26</v>
      </c>
      <c r="R200" s="128">
        <v>2.6517271520000003</v>
      </c>
      <c r="S200" s="128">
        <v>2.6517271520000003</v>
      </c>
      <c r="T200" s="113">
        <f t="shared" si="57"/>
        <v>14.531727151999998</v>
      </c>
      <c r="U200" s="114">
        <f t="shared" si="58"/>
        <v>14.531727151999998</v>
      </c>
    </row>
    <row r="201" spans="1:21" customFormat="1" ht="23.25" customHeight="1" thickBot="1" x14ac:dyDescent="0.3">
      <c r="A201" s="33" t="s">
        <v>293</v>
      </c>
      <c r="B201" s="272" t="s">
        <v>294</v>
      </c>
      <c r="C201" s="272"/>
      <c r="D201" s="272"/>
      <c r="E201" s="272"/>
      <c r="F201" s="272"/>
      <c r="G201" s="272"/>
      <c r="H201" s="272"/>
      <c r="I201" s="16" t="s">
        <v>19</v>
      </c>
      <c r="J201" s="149">
        <v>0</v>
      </c>
      <c r="K201" s="149">
        <v>0</v>
      </c>
      <c r="L201" s="149">
        <v>0</v>
      </c>
      <c r="M201" s="149">
        <v>0</v>
      </c>
      <c r="N201" s="149">
        <v>0</v>
      </c>
      <c r="O201" s="149">
        <v>0</v>
      </c>
      <c r="P201" s="149">
        <v>0</v>
      </c>
      <c r="Q201" s="149">
        <v>0</v>
      </c>
      <c r="R201" s="149">
        <v>0</v>
      </c>
      <c r="S201" s="149">
        <v>0</v>
      </c>
      <c r="T201" s="149">
        <v>0</v>
      </c>
      <c r="U201" s="149">
        <v>0</v>
      </c>
    </row>
    <row r="202" spans="1:21" customFormat="1" ht="12.75" customHeight="1" x14ac:dyDescent="0.25">
      <c r="A202" s="33" t="s">
        <v>295</v>
      </c>
      <c r="B202" s="272" t="s">
        <v>296</v>
      </c>
      <c r="C202" s="272"/>
      <c r="D202" s="272"/>
      <c r="E202" s="272"/>
      <c r="F202" s="272"/>
      <c r="G202" s="272"/>
      <c r="H202" s="272"/>
      <c r="I202" s="16" t="s">
        <v>19</v>
      </c>
      <c r="J202" s="164">
        <v>40.68</v>
      </c>
      <c r="K202" s="170">
        <v>27.93</v>
      </c>
      <c r="L202" s="165">
        <v>12.07</v>
      </c>
      <c r="M202" s="41">
        <v>66.98</v>
      </c>
      <c r="N202" s="41">
        <v>49.35</v>
      </c>
      <c r="O202" s="41">
        <v>79.89</v>
      </c>
      <c r="P202" s="128">
        <v>75</v>
      </c>
      <c r="Q202" s="128">
        <v>75</v>
      </c>
      <c r="R202" s="128">
        <v>75</v>
      </c>
      <c r="S202" s="128">
        <v>75</v>
      </c>
      <c r="T202" s="113">
        <f t="shared" si="57"/>
        <v>252.1</v>
      </c>
      <c r="U202" s="114">
        <f t="shared" si="58"/>
        <v>252.1</v>
      </c>
    </row>
    <row r="203" spans="1:21" customFormat="1" ht="12.75" customHeight="1" x14ac:dyDescent="0.25">
      <c r="A203" s="33" t="s">
        <v>297</v>
      </c>
      <c r="B203" s="272" t="s">
        <v>298</v>
      </c>
      <c r="C203" s="272"/>
      <c r="D203" s="272"/>
      <c r="E203" s="272"/>
      <c r="F203" s="272"/>
      <c r="G203" s="272"/>
      <c r="H203" s="272"/>
      <c r="I203" s="16" t="s">
        <v>19</v>
      </c>
      <c r="J203" s="149">
        <v>0</v>
      </c>
      <c r="K203" s="149">
        <v>0</v>
      </c>
      <c r="L203" s="149">
        <v>0</v>
      </c>
      <c r="M203" s="149">
        <v>0</v>
      </c>
      <c r="N203" s="149">
        <v>0</v>
      </c>
      <c r="O203" s="149">
        <v>0</v>
      </c>
      <c r="P203" s="149">
        <v>0</v>
      </c>
      <c r="Q203" s="149">
        <v>0</v>
      </c>
      <c r="R203" s="149">
        <v>0</v>
      </c>
      <c r="S203" s="149">
        <v>0</v>
      </c>
      <c r="T203" s="149">
        <v>0</v>
      </c>
      <c r="U203" s="149">
        <v>0</v>
      </c>
    </row>
    <row r="204" spans="1:21" customFormat="1" ht="12.75" customHeight="1" x14ac:dyDescent="0.25">
      <c r="A204" s="33" t="s">
        <v>299</v>
      </c>
      <c r="B204" s="272" t="s">
        <v>300</v>
      </c>
      <c r="C204" s="272"/>
      <c r="D204" s="272"/>
      <c r="E204" s="272"/>
      <c r="F204" s="272"/>
      <c r="G204" s="272"/>
      <c r="H204" s="272"/>
      <c r="I204" s="16" t="s">
        <v>19</v>
      </c>
      <c r="J204" s="149">
        <v>0</v>
      </c>
      <c r="K204" s="149">
        <v>0</v>
      </c>
      <c r="L204" s="149">
        <v>0</v>
      </c>
      <c r="M204" s="149">
        <v>0</v>
      </c>
      <c r="N204" s="149">
        <v>0</v>
      </c>
      <c r="O204" s="149">
        <v>0</v>
      </c>
      <c r="P204" s="149">
        <v>0</v>
      </c>
      <c r="Q204" s="149">
        <v>0</v>
      </c>
      <c r="R204" s="149">
        <v>0</v>
      </c>
      <c r="S204" s="149">
        <v>0</v>
      </c>
      <c r="T204" s="149">
        <v>0</v>
      </c>
      <c r="U204" s="149">
        <v>0</v>
      </c>
    </row>
    <row r="205" spans="1:21" customFormat="1" ht="12.75" customHeight="1" x14ac:dyDescent="0.25">
      <c r="A205" s="33" t="s">
        <v>301</v>
      </c>
      <c r="B205" s="272" t="s">
        <v>302</v>
      </c>
      <c r="C205" s="272"/>
      <c r="D205" s="272"/>
      <c r="E205" s="272"/>
      <c r="F205" s="272"/>
      <c r="G205" s="272"/>
      <c r="H205" s="272"/>
      <c r="I205" s="16" t="s">
        <v>19</v>
      </c>
      <c r="J205" s="149">
        <v>0</v>
      </c>
      <c r="K205" s="149">
        <v>0</v>
      </c>
      <c r="L205" s="149">
        <v>0</v>
      </c>
      <c r="M205" s="149">
        <v>0</v>
      </c>
      <c r="N205" s="149">
        <v>0</v>
      </c>
      <c r="O205" s="149">
        <v>0</v>
      </c>
      <c r="P205" s="149">
        <v>0</v>
      </c>
      <c r="Q205" s="149">
        <v>0</v>
      </c>
      <c r="R205" s="149">
        <v>0</v>
      </c>
      <c r="S205" s="149">
        <v>0</v>
      </c>
      <c r="T205" s="149">
        <v>0</v>
      </c>
      <c r="U205" s="149">
        <v>0</v>
      </c>
    </row>
    <row r="206" spans="1:21" customFormat="1" ht="26.25" customHeight="1" x14ac:dyDescent="0.25">
      <c r="A206" s="33" t="s">
        <v>303</v>
      </c>
      <c r="B206" s="279" t="s">
        <v>304</v>
      </c>
      <c r="C206" s="279"/>
      <c r="D206" s="279"/>
      <c r="E206" s="279"/>
      <c r="F206" s="279"/>
      <c r="G206" s="279"/>
      <c r="H206" s="279"/>
      <c r="I206" s="16" t="s">
        <v>19</v>
      </c>
      <c r="J206" s="149">
        <v>0</v>
      </c>
      <c r="K206" s="149">
        <v>0</v>
      </c>
      <c r="L206" s="149">
        <v>0</v>
      </c>
      <c r="M206" s="149">
        <v>0</v>
      </c>
      <c r="N206" s="149">
        <v>0</v>
      </c>
      <c r="O206" s="149">
        <v>0</v>
      </c>
      <c r="P206" s="149">
        <v>0</v>
      </c>
      <c r="Q206" s="149">
        <v>0</v>
      </c>
      <c r="R206" s="149">
        <v>0</v>
      </c>
      <c r="S206" s="149">
        <v>0</v>
      </c>
      <c r="T206" s="149">
        <v>0</v>
      </c>
      <c r="U206" s="149">
        <v>0</v>
      </c>
    </row>
    <row r="207" spans="1:21" customFormat="1" ht="12.75" customHeight="1" x14ac:dyDescent="0.25">
      <c r="A207" s="33" t="s">
        <v>305</v>
      </c>
      <c r="B207" s="279" t="s">
        <v>306</v>
      </c>
      <c r="C207" s="279"/>
      <c r="D207" s="279"/>
      <c r="E207" s="279"/>
      <c r="F207" s="279"/>
      <c r="G207" s="279"/>
      <c r="H207" s="279"/>
      <c r="I207" s="16" t="s">
        <v>19</v>
      </c>
      <c r="J207" s="149">
        <v>0</v>
      </c>
      <c r="K207" s="149">
        <v>0</v>
      </c>
      <c r="L207" s="149">
        <v>0</v>
      </c>
      <c r="M207" s="149">
        <v>0</v>
      </c>
      <c r="N207" s="149">
        <v>0</v>
      </c>
      <c r="O207" s="149">
        <v>0</v>
      </c>
      <c r="P207" s="149">
        <v>0</v>
      </c>
      <c r="Q207" s="149">
        <v>0</v>
      </c>
      <c r="R207" s="149">
        <v>0</v>
      </c>
      <c r="S207" s="149">
        <v>0</v>
      </c>
      <c r="T207" s="149">
        <v>0</v>
      </c>
      <c r="U207" s="149">
        <v>0</v>
      </c>
    </row>
    <row r="208" spans="1:21" customFormat="1" ht="12.75" customHeight="1" x14ac:dyDescent="0.25">
      <c r="A208" s="33" t="s">
        <v>307</v>
      </c>
      <c r="B208" s="279" t="s">
        <v>308</v>
      </c>
      <c r="C208" s="279"/>
      <c r="D208" s="279"/>
      <c r="E208" s="279"/>
      <c r="F208" s="279"/>
      <c r="G208" s="279"/>
      <c r="H208" s="279"/>
      <c r="I208" s="16" t="s">
        <v>19</v>
      </c>
      <c r="J208" s="149">
        <v>0</v>
      </c>
      <c r="K208" s="149">
        <v>0</v>
      </c>
      <c r="L208" s="149">
        <v>0</v>
      </c>
      <c r="M208" s="149">
        <v>0</v>
      </c>
      <c r="N208" s="149">
        <v>0</v>
      </c>
      <c r="O208" s="186">
        <v>0</v>
      </c>
      <c r="P208" s="149">
        <v>0</v>
      </c>
      <c r="Q208" s="149">
        <v>0</v>
      </c>
      <c r="R208" s="149">
        <v>0</v>
      </c>
      <c r="S208" s="149">
        <v>0</v>
      </c>
      <c r="T208" s="149">
        <v>0</v>
      </c>
      <c r="U208" s="149">
        <v>0</v>
      </c>
    </row>
    <row r="209" spans="1:23" customFormat="1" ht="12.75" customHeight="1" thickBot="1" x14ac:dyDescent="0.3">
      <c r="A209" s="33" t="s">
        <v>309</v>
      </c>
      <c r="B209" s="272" t="s">
        <v>310</v>
      </c>
      <c r="C209" s="272"/>
      <c r="D209" s="272"/>
      <c r="E209" s="272"/>
      <c r="F209" s="272"/>
      <c r="G209" s="272"/>
      <c r="H209" s="272"/>
      <c r="I209" s="16" t="s">
        <v>19</v>
      </c>
      <c r="J209" s="149">
        <v>0</v>
      </c>
      <c r="K209" s="149">
        <v>0</v>
      </c>
      <c r="L209" s="149">
        <v>0</v>
      </c>
      <c r="M209" s="149">
        <v>0</v>
      </c>
      <c r="N209" s="149">
        <v>0</v>
      </c>
      <c r="O209" s="186">
        <v>0</v>
      </c>
      <c r="P209" s="149">
        <v>0</v>
      </c>
      <c r="Q209" s="149">
        <v>0</v>
      </c>
      <c r="R209" s="149">
        <v>0</v>
      </c>
      <c r="S209" s="149">
        <v>0</v>
      </c>
      <c r="T209" s="149">
        <v>0</v>
      </c>
      <c r="U209" s="149">
        <v>0</v>
      </c>
    </row>
    <row r="210" spans="1:23" customFormat="1" ht="12.75" customHeight="1" thickBot="1" x14ac:dyDescent="0.3">
      <c r="A210" s="33" t="s">
        <v>311</v>
      </c>
      <c r="B210" s="272" t="s">
        <v>312</v>
      </c>
      <c r="C210" s="272"/>
      <c r="D210" s="272"/>
      <c r="E210" s="272"/>
      <c r="F210" s="272"/>
      <c r="G210" s="272"/>
      <c r="H210" s="272"/>
      <c r="I210" s="16" t="s">
        <v>19</v>
      </c>
      <c r="J210" s="176">
        <f>J211</f>
        <v>31.44041687</v>
      </c>
      <c r="K210" s="176">
        <f>K211</f>
        <v>31.094537000000003</v>
      </c>
      <c r="L210" s="176">
        <f t="shared" ref="L210:S210" si="59">L211</f>
        <v>33.110000079999999</v>
      </c>
      <c r="M210" s="83">
        <f t="shared" si="59"/>
        <v>33.424953739999999</v>
      </c>
      <c r="N210" s="83">
        <f t="shared" si="59"/>
        <v>40.132274269999996</v>
      </c>
      <c r="O210" s="83">
        <f t="shared" si="59"/>
        <v>40.482008719999996</v>
      </c>
      <c r="P210" s="83">
        <f t="shared" si="59"/>
        <v>49.280936659999995</v>
      </c>
      <c r="Q210" s="83">
        <f t="shared" si="59"/>
        <v>49.280936649999994</v>
      </c>
      <c r="R210" s="83">
        <f t="shared" si="59"/>
        <v>48.413183819999993</v>
      </c>
      <c r="S210" s="83">
        <f t="shared" si="59"/>
        <v>48.41318382</v>
      </c>
      <c r="T210" s="73">
        <f t="shared" ref="T210:T219" si="60">J210+L210+N210+P210+R210</f>
        <v>202.37681169999999</v>
      </c>
      <c r="U210" s="188">
        <f t="shared" ref="U210:U219" si="61">J210+L210+N210+Q210+S210</f>
        <v>202.37681168999998</v>
      </c>
    </row>
    <row r="211" spans="1:23" customFormat="1" ht="12.75" customHeight="1" thickBot="1" x14ac:dyDescent="0.3">
      <c r="A211" s="33" t="s">
        <v>313</v>
      </c>
      <c r="B211" s="272" t="s">
        <v>314</v>
      </c>
      <c r="C211" s="272"/>
      <c r="D211" s="272"/>
      <c r="E211" s="272"/>
      <c r="F211" s="272"/>
      <c r="G211" s="272"/>
      <c r="H211" s="272"/>
      <c r="I211" s="16" t="s">
        <v>19</v>
      </c>
      <c r="J211" s="176">
        <f>J212+J213+J217</f>
        <v>31.44041687</v>
      </c>
      <c r="K211" s="176">
        <f>K212+K213+K217</f>
        <v>31.094537000000003</v>
      </c>
      <c r="L211" s="176">
        <f t="shared" ref="L211:O211" si="62">L212+L213+L214+L215+L216+L217+L219</f>
        <v>33.110000079999999</v>
      </c>
      <c r="M211" s="176">
        <f t="shared" si="62"/>
        <v>33.424953739999999</v>
      </c>
      <c r="N211" s="176">
        <f>N212+N213+N214+N215+N216+N217+N219</f>
        <v>40.132274269999996</v>
      </c>
      <c r="O211" s="176">
        <f t="shared" si="62"/>
        <v>40.482008719999996</v>
      </c>
      <c r="P211" s="176">
        <f>P212+P213+P214+P215+P216+P217+P219</f>
        <v>49.280936659999995</v>
      </c>
      <c r="Q211" s="176">
        <f t="shared" ref="Q211:S211" si="63">Q212+Q213+Q214+Q215+Q216+Q217+Q219</f>
        <v>49.280936649999994</v>
      </c>
      <c r="R211" s="176">
        <f t="shared" si="63"/>
        <v>48.413183819999993</v>
      </c>
      <c r="S211" s="176">
        <f t="shared" si="63"/>
        <v>48.41318382</v>
      </c>
      <c r="T211" s="189">
        <f t="shared" si="60"/>
        <v>202.37681169999999</v>
      </c>
      <c r="U211" s="188">
        <f t="shared" si="61"/>
        <v>202.37681168999998</v>
      </c>
    </row>
    <row r="212" spans="1:23" customFormat="1" ht="12.75" customHeight="1" thickBot="1" x14ac:dyDescent="0.3">
      <c r="A212" s="33" t="s">
        <v>315</v>
      </c>
      <c r="B212" s="279" t="s">
        <v>316</v>
      </c>
      <c r="C212" s="279"/>
      <c r="D212" s="279"/>
      <c r="E212" s="279"/>
      <c r="F212" s="279"/>
      <c r="G212" s="279"/>
      <c r="H212" s="279"/>
      <c r="I212" s="16" t="s">
        <v>19</v>
      </c>
      <c r="J212" s="176">
        <v>9.6817591299999997</v>
      </c>
      <c r="K212" s="83">
        <v>8.2874599999999994</v>
      </c>
      <c r="L212" s="176">
        <v>0.90651577999999999</v>
      </c>
      <c r="M212" s="83">
        <v>0.90651577999999999</v>
      </c>
      <c r="N212" s="83">
        <v>0</v>
      </c>
      <c r="O212" s="83">
        <v>0</v>
      </c>
      <c r="P212" s="187">
        <v>7.7419752700000002</v>
      </c>
      <c r="Q212" s="187">
        <v>0</v>
      </c>
      <c r="R212" s="187">
        <v>8.9663839500000009</v>
      </c>
      <c r="S212" s="187">
        <v>5.0174427599999998</v>
      </c>
      <c r="T212" s="189">
        <f t="shared" si="60"/>
        <v>27.296634130000001</v>
      </c>
      <c r="U212" s="188">
        <f t="shared" si="61"/>
        <v>15.605717669999999</v>
      </c>
    </row>
    <row r="213" spans="1:23" customFormat="1" ht="12.75" customHeight="1" thickBot="1" x14ac:dyDescent="0.3">
      <c r="A213" s="33" t="s">
        <v>317</v>
      </c>
      <c r="B213" s="279" t="s">
        <v>318</v>
      </c>
      <c r="C213" s="279"/>
      <c r="D213" s="279"/>
      <c r="E213" s="279"/>
      <c r="F213" s="279"/>
      <c r="G213" s="279"/>
      <c r="H213" s="279"/>
      <c r="I213" s="16" t="s">
        <v>19</v>
      </c>
      <c r="J213" s="176">
        <v>10.235300029999999</v>
      </c>
      <c r="K213" s="176">
        <v>9.8663100000000004</v>
      </c>
      <c r="L213" s="176">
        <v>19.98047115</v>
      </c>
      <c r="M213" s="176">
        <v>20.25123949</v>
      </c>
      <c r="N213" s="176">
        <v>29.265346319999999</v>
      </c>
      <c r="O213" s="176">
        <v>29.44326165</v>
      </c>
      <c r="P213" s="187">
        <v>32.217390600000002</v>
      </c>
      <c r="Q213" s="187">
        <f>36.22877842+4.05</f>
        <v>40.278778419999995</v>
      </c>
      <c r="R213" s="187">
        <v>23.868282529999998</v>
      </c>
      <c r="S213" s="187">
        <v>25.982259320000001</v>
      </c>
      <c r="T213" s="189">
        <f t="shared" si="60"/>
        <v>115.56679063</v>
      </c>
      <c r="U213" s="188">
        <f t="shared" si="61"/>
        <v>125.74215523999999</v>
      </c>
    </row>
    <row r="214" spans="1:23" customFormat="1" ht="12.75" customHeight="1" thickBot="1" x14ac:dyDescent="0.3">
      <c r="A214" s="42" t="s">
        <v>319</v>
      </c>
      <c r="B214" s="283" t="s">
        <v>320</v>
      </c>
      <c r="C214" s="283"/>
      <c r="D214" s="283"/>
      <c r="E214" s="283"/>
      <c r="F214" s="283"/>
      <c r="G214" s="283"/>
      <c r="H214" s="283"/>
      <c r="I214" s="16" t="s">
        <v>19</v>
      </c>
      <c r="J214" s="190">
        <v>0</v>
      </c>
      <c r="K214" s="190">
        <v>0</v>
      </c>
      <c r="L214" s="190">
        <v>0</v>
      </c>
      <c r="M214" s="190">
        <v>0</v>
      </c>
      <c r="N214" s="190">
        <v>0</v>
      </c>
      <c r="O214" s="191">
        <v>0</v>
      </c>
      <c r="P214" s="191">
        <v>0</v>
      </c>
      <c r="Q214" s="187">
        <v>0</v>
      </c>
      <c r="R214" s="187">
        <v>0</v>
      </c>
      <c r="S214" s="187">
        <v>0</v>
      </c>
      <c r="T214" s="189">
        <f t="shared" si="60"/>
        <v>0</v>
      </c>
      <c r="U214" s="188">
        <f t="shared" si="61"/>
        <v>0</v>
      </c>
      <c r="W214" s="76"/>
    </row>
    <row r="215" spans="1:23" customFormat="1" ht="12.75" customHeight="1" thickBot="1" x14ac:dyDescent="0.3">
      <c r="A215" s="33" t="s">
        <v>321</v>
      </c>
      <c r="B215" s="279" t="s">
        <v>322</v>
      </c>
      <c r="C215" s="279"/>
      <c r="D215" s="279"/>
      <c r="E215" s="279"/>
      <c r="F215" s="279"/>
      <c r="G215" s="279"/>
      <c r="H215" s="279"/>
      <c r="I215" s="16" t="s">
        <v>19</v>
      </c>
      <c r="J215" s="190">
        <v>0</v>
      </c>
      <c r="K215" s="190">
        <v>0</v>
      </c>
      <c r="L215" s="190">
        <v>0</v>
      </c>
      <c r="M215" s="190">
        <v>0</v>
      </c>
      <c r="N215" s="190">
        <v>0</v>
      </c>
      <c r="O215" s="191">
        <v>0</v>
      </c>
      <c r="P215" s="191">
        <v>0</v>
      </c>
      <c r="Q215" s="191">
        <v>0</v>
      </c>
      <c r="R215" s="191">
        <v>0</v>
      </c>
      <c r="S215" s="191">
        <v>0</v>
      </c>
      <c r="T215" s="189">
        <f t="shared" si="60"/>
        <v>0</v>
      </c>
      <c r="U215" s="188">
        <f t="shared" si="61"/>
        <v>0</v>
      </c>
    </row>
    <row r="216" spans="1:23" customFormat="1" ht="12.75" customHeight="1" thickBot="1" x14ac:dyDescent="0.3">
      <c r="A216" s="33" t="s">
        <v>323</v>
      </c>
      <c r="B216" s="279" t="s">
        <v>324</v>
      </c>
      <c r="C216" s="279"/>
      <c r="D216" s="279"/>
      <c r="E216" s="279"/>
      <c r="F216" s="279"/>
      <c r="G216" s="279"/>
      <c r="H216" s="279"/>
      <c r="I216" s="16" t="s">
        <v>19</v>
      </c>
      <c r="J216" s="190">
        <v>0</v>
      </c>
      <c r="K216" s="190">
        <v>0</v>
      </c>
      <c r="L216" s="190">
        <v>0</v>
      </c>
      <c r="M216" s="190">
        <v>0</v>
      </c>
      <c r="N216" s="190">
        <v>0</v>
      </c>
      <c r="O216" s="191">
        <v>0</v>
      </c>
      <c r="P216" s="191">
        <v>0</v>
      </c>
      <c r="Q216" s="187">
        <v>0</v>
      </c>
      <c r="R216" s="187">
        <v>0</v>
      </c>
      <c r="S216" s="187">
        <v>0</v>
      </c>
      <c r="T216" s="189">
        <f t="shared" si="60"/>
        <v>0</v>
      </c>
      <c r="U216" s="188">
        <f t="shared" si="61"/>
        <v>0</v>
      </c>
    </row>
    <row r="217" spans="1:23" customFormat="1" ht="12.75" customHeight="1" thickBot="1" x14ac:dyDescent="0.3">
      <c r="A217" s="33" t="s">
        <v>325</v>
      </c>
      <c r="B217" s="279" t="s">
        <v>326</v>
      </c>
      <c r="C217" s="279"/>
      <c r="D217" s="279"/>
      <c r="E217" s="279"/>
      <c r="F217" s="279"/>
      <c r="G217" s="279"/>
      <c r="H217" s="279"/>
      <c r="I217" s="16" t="s">
        <v>19</v>
      </c>
      <c r="J217" s="176">
        <v>11.523357710000001</v>
      </c>
      <c r="K217" s="83">
        <v>12.940766999999999</v>
      </c>
      <c r="L217" s="176">
        <v>9.0350613499999994</v>
      </c>
      <c r="M217" s="83">
        <v>9.0792466699999981</v>
      </c>
      <c r="N217" s="83">
        <v>7.6249430699999987</v>
      </c>
      <c r="O217" s="83">
        <v>7.7834148799999996</v>
      </c>
      <c r="P217" s="187">
        <v>7.5396025500000006</v>
      </c>
      <c r="Q217" s="187">
        <v>7.2201899900000006</v>
      </c>
      <c r="R217" s="187">
        <v>15.578517339999999</v>
      </c>
      <c r="S217" s="187">
        <v>17.413481740000002</v>
      </c>
      <c r="T217" s="189">
        <f t="shared" si="60"/>
        <v>51.301482019999995</v>
      </c>
      <c r="U217" s="188">
        <f t="shared" si="61"/>
        <v>52.817033860000002</v>
      </c>
    </row>
    <row r="218" spans="1:23" customFormat="1" ht="12.75" customHeight="1" thickBot="1" x14ac:dyDescent="0.3">
      <c r="A218" s="33" t="s">
        <v>327</v>
      </c>
      <c r="B218" s="272" t="s">
        <v>328</v>
      </c>
      <c r="C218" s="272"/>
      <c r="D218" s="272"/>
      <c r="E218" s="272"/>
      <c r="F218" s="272"/>
      <c r="G218" s="272"/>
      <c r="H218" s="272"/>
      <c r="I218" s="16" t="s">
        <v>19</v>
      </c>
      <c r="J218" s="190">
        <v>0</v>
      </c>
      <c r="K218" s="190">
        <v>0</v>
      </c>
      <c r="L218" s="190">
        <v>0</v>
      </c>
      <c r="M218" s="190">
        <v>0</v>
      </c>
      <c r="N218" s="190">
        <v>0</v>
      </c>
      <c r="O218" s="192">
        <v>0</v>
      </c>
      <c r="P218" s="191">
        <v>0</v>
      </c>
      <c r="Q218" s="191">
        <v>0</v>
      </c>
      <c r="R218" s="191">
        <v>0</v>
      </c>
      <c r="S218" s="191">
        <v>0</v>
      </c>
      <c r="T218" s="189">
        <f t="shared" si="60"/>
        <v>0</v>
      </c>
      <c r="U218" s="188">
        <f t="shared" si="61"/>
        <v>0</v>
      </c>
    </row>
    <row r="219" spans="1:23" customFormat="1" ht="12.75" customHeight="1" x14ac:dyDescent="0.25">
      <c r="A219" s="42" t="s">
        <v>329</v>
      </c>
      <c r="B219" s="284" t="s">
        <v>330</v>
      </c>
      <c r="C219" s="284"/>
      <c r="D219" s="284"/>
      <c r="E219" s="284"/>
      <c r="F219" s="284"/>
      <c r="G219" s="284"/>
      <c r="H219" s="284"/>
      <c r="I219" s="16" t="s">
        <v>19</v>
      </c>
      <c r="J219" s="193">
        <v>0</v>
      </c>
      <c r="K219" s="194">
        <v>0</v>
      </c>
      <c r="L219" s="176">
        <v>3.1879518</v>
      </c>
      <c r="M219" s="83">
        <v>3.1879518</v>
      </c>
      <c r="N219" s="83">
        <v>3.24198488</v>
      </c>
      <c r="O219" s="83">
        <v>3.2553321899999998</v>
      </c>
      <c r="P219" s="187">
        <v>1.7819682400000001</v>
      </c>
      <c r="Q219" s="187">
        <v>1.7819682400000001</v>
      </c>
      <c r="R219" s="187">
        <v>0</v>
      </c>
      <c r="S219" s="187">
        <v>0</v>
      </c>
      <c r="T219" s="189">
        <f t="shared" si="60"/>
        <v>8.2119049200000003</v>
      </c>
      <c r="U219" s="188">
        <f t="shared" si="61"/>
        <v>8.2119049200000003</v>
      </c>
    </row>
    <row r="220" spans="1:23" customFormat="1" ht="12.75" customHeight="1" x14ac:dyDescent="0.25">
      <c r="A220" s="33" t="s">
        <v>331</v>
      </c>
      <c r="B220" s="272" t="s">
        <v>110</v>
      </c>
      <c r="C220" s="272"/>
      <c r="D220" s="272"/>
      <c r="E220" s="272"/>
      <c r="F220" s="272"/>
      <c r="G220" s="272"/>
      <c r="H220" s="272"/>
      <c r="I220" s="16" t="s">
        <v>19</v>
      </c>
      <c r="J220" s="172">
        <v>0</v>
      </c>
      <c r="K220" s="172">
        <v>0</v>
      </c>
      <c r="L220" s="172">
        <v>0</v>
      </c>
      <c r="M220" s="172">
        <v>0</v>
      </c>
      <c r="N220" s="172">
        <v>0</v>
      </c>
      <c r="O220" s="172">
        <v>0</v>
      </c>
      <c r="P220" s="171">
        <v>0</v>
      </c>
      <c r="Q220" s="172">
        <v>0</v>
      </c>
      <c r="R220" s="171">
        <v>0</v>
      </c>
      <c r="S220" s="171">
        <v>0</v>
      </c>
      <c r="T220" s="171">
        <v>0</v>
      </c>
      <c r="U220" s="172">
        <v>0</v>
      </c>
    </row>
    <row r="221" spans="1:23" customFormat="1" ht="12.75" customHeight="1" x14ac:dyDescent="0.25">
      <c r="A221" s="33" t="s">
        <v>332</v>
      </c>
      <c r="B221" s="272" t="s">
        <v>333</v>
      </c>
      <c r="C221" s="272"/>
      <c r="D221" s="272"/>
      <c r="E221" s="272"/>
      <c r="F221" s="272"/>
      <c r="G221" s="272"/>
      <c r="H221" s="272"/>
      <c r="I221" s="16" t="s">
        <v>19</v>
      </c>
      <c r="J221" s="172">
        <v>0</v>
      </c>
      <c r="K221" s="172">
        <v>0</v>
      </c>
      <c r="L221" s="172">
        <v>0</v>
      </c>
      <c r="M221" s="172">
        <v>0</v>
      </c>
      <c r="N221" s="172">
        <v>0</v>
      </c>
      <c r="O221" s="172">
        <v>0</v>
      </c>
      <c r="P221" s="172">
        <v>0</v>
      </c>
      <c r="Q221" s="172">
        <v>0</v>
      </c>
      <c r="R221" s="171">
        <v>0</v>
      </c>
      <c r="S221" s="171">
        <v>0</v>
      </c>
      <c r="T221" s="171">
        <v>0</v>
      </c>
      <c r="U221" s="172">
        <v>0</v>
      </c>
    </row>
    <row r="222" spans="1:23" customFormat="1" ht="12.75" customHeight="1" x14ac:dyDescent="0.25">
      <c r="A222" s="33" t="s">
        <v>334</v>
      </c>
      <c r="B222" s="272" t="s">
        <v>335</v>
      </c>
      <c r="C222" s="272"/>
      <c r="D222" s="272"/>
      <c r="E222" s="272"/>
      <c r="F222" s="272"/>
      <c r="G222" s="272"/>
      <c r="H222" s="272"/>
      <c r="I222" s="16" t="s">
        <v>19</v>
      </c>
      <c r="J222" s="172">
        <v>0</v>
      </c>
      <c r="K222" s="172">
        <v>0</v>
      </c>
      <c r="L222" s="172">
        <v>0</v>
      </c>
      <c r="M222" s="172">
        <v>0</v>
      </c>
      <c r="N222" s="172">
        <v>0</v>
      </c>
      <c r="O222" s="172">
        <v>0</v>
      </c>
      <c r="P222" s="172">
        <v>0</v>
      </c>
      <c r="Q222" s="172">
        <v>0</v>
      </c>
      <c r="R222" s="172">
        <v>0</v>
      </c>
      <c r="S222" s="172">
        <v>0</v>
      </c>
      <c r="T222" s="172">
        <v>0</v>
      </c>
      <c r="U222" s="172">
        <v>0</v>
      </c>
    </row>
    <row r="223" spans="1:23" customFormat="1" ht="12.75" customHeight="1" x14ac:dyDescent="0.25">
      <c r="A223" s="33" t="s">
        <v>336</v>
      </c>
      <c r="B223" s="272" t="s">
        <v>337</v>
      </c>
      <c r="C223" s="272"/>
      <c r="D223" s="272"/>
      <c r="E223" s="272"/>
      <c r="F223" s="272"/>
      <c r="G223" s="272"/>
      <c r="H223" s="272"/>
      <c r="I223" s="16" t="s">
        <v>19</v>
      </c>
      <c r="J223" s="172">
        <v>0</v>
      </c>
      <c r="K223" s="172">
        <v>0</v>
      </c>
      <c r="L223" s="172">
        <v>0</v>
      </c>
      <c r="M223" s="172">
        <v>0</v>
      </c>
      <c r="N223" s="172">
        <v>0</v>
      </c>
      <c r="O223" s="172">
        <v>0</v>
      </c>
      <c r="P223" s="172">
        <v>0</v>
      </c>
      <c r="Q223" s="172">
        <v>0</v>
      </c>
      <c r="R223" s="172">
        <v>0</v>
      </c>
      <c r="S223" s="172">
        <v>0</v>
      </c>
      <c r="T223" s="172">
        <v>0</v>
      </c>
      <c r="U223" s="172">
        <v>0</v>
      </c>
    </row>
    <row r="224" spans="1:23" customFormat="1" ht="12.75" customHeight="1" x14ac:dyDescent="0.25">
      <c r="A224" s="33" t="s">
        <v>338</v>
      </c>
      <c r="B224" s="272" t="s">
        <v>339</v>
      </c>
      <c r="C224" s="272"/>
      <c r="D224" s="272"/>
      <c r="E224" s="272"/>
      <c r="F224" s="272"/>
      <c r="G224" s="272"/>
      <c r="H224" s="272"/>
      <c r="I224" s="16" t="s">
        <v>19</v>
      </c>
      <c r="J224" s="172">
        <v>0</v>
      </c>
      <c r="K224" s="172">
        <v>0</v>
      </c>
      <c r="L224" s="172">
        <v>0</v>
      </c>
      <c r="M224" s="172">
        <v>0</v>
      </c>
      <c r="N224" s="172">
        <v>0</v>
      </c>
      <c r="O224" s="172">
        <v>0</v>
      </c>
      <c r="P224" s="172">
        <v>0</v>
      </c>
      <c r="Q224" s="172">
        <v>0</v>
      </c>
      <c r="R224" s="172">
        <v>0</v>
      </c>
      <c r="S224" s="172">
        <v>0</v>
      </c>
      <c r="T224" s="172">
        <v>0</v>
      </c>
      <c r="U224" s="172">
        <v>0</v>
      </c>
    </row>
    <row r="225" spans="1:21" customFormat="1" ht="12.75" customHeight="1" x14ac:dyDescent="0.25">
      <c r="A225" s="33" t="s">
        <v>340</v>
      </c>
      <c r="B225" s="279" t="s">
        <v>341</v>
      </c>
      <c r="C225" s="279"/>
      <c r="D225" s="279"/>
      <c r="E225" s="279"/>
      <c r="F225" s="279"/>
      <c r="G225" s="279"/>
      <c r="H225" s="279"/>
      <c r="I225" s="16" t="s">
        <v>19</v>
      </c>
      <c r="J225" s="172">
        <v>0</v>
      </c>
      <c r="K225" s="172">
        <v>0</v>
      </c>
      <c r="L225" s="172">
        <v>0</v>
      </c>
      <c r="M225" s="172">
        <v>0</v>
      </c>
      <c r="N225" s="172">
        <v>0</v>
      </c>
      <c r="O225" s="172">
        <v>0</v>
      </c>
      <c r="P225" s="172">
        <v>0</v>
      </c>
      <c r="Q225" s="172">
        <v>0</v>
      </c>
      <c r="R225" s="172">
        <v>0</v>
      </c>
      <c r="S225" s="172">
        <v>0</v>
      </c>
      <c r="T225" s="172">
        <v>0</v>
      </c>
      <c r="U225" s="172">
        <v>0</v>
      </c>
    </row>
    <row r="226" spans="1:21" customFormat="1" ht="12.75" customHeight="1" x14ac:dyDescent="0.25">
      <c r="A226" s="33" t="s">
        <v>342</v>
      </c>
      <c r="B226" s="279" t="s">
        <v>343</v>
      </c>
      <c r="C226" s="279"/>
      <c r="D226" s="279"/>
      <c r="E226" s="279"/>
      <c r="F226" s="279"/>
      <c r="G226" s="279"/>
      <c r="H226" s="279"/>
      <c r="I226" s="16" t="s">
        <v>19</v>
      </c>
      <c r="J226" s="172">
        <v>0</v>
      </c>
      <c r="K226" s="172">
        <v>0</v>
      </c>
      <c r="L226" s="172">
        <v>0</v>
      </c>
      <c r="M226" s="172">
        <v>0</v>
      </c>
      <c r="N226" s="172">
        <v>0</v>
      </c>
      <c r="O226" s="172">
        <v>0</v>
      </c>
      <c r="P226" s="172">
        <v>0</v>
      </c>
      <c r="Q226" s="172">
        <v>0</v>
      </c>
      <c r="R226" s="172">
        <v>0</v>
      </c>
      <c r="S226" s="172">
        <v>0</v>
      </c>
      <c r="T226" s="172">
        <v>0</v>
      </c>
      <c r="U226" s="172">
        <v>0</v>
      </c>
    </row>
    <row r="227" spans="1:21" customFormat="1" ht="12.75" customHeight="1" x14ac:dyDescent="0.25">
      <c r="A227" s="33" t="s">
        <v>344</v>
      </c>
      <c r="B227" s="279" t="s">
        <v>345</v>
      </c>
      <c r="C227" s="279"/>
      <c r="D227" s="279"/>
      <c r="E227" s="279"/>
      <c r="F227" s="279"/>
      <c r="G227" s="279"/>
      <c r="H227" s="279"/>
      <c r="I227" s="16" t="s">
        <v>19</v>
      </c>
      <c r="J227" s="172">
        <v>0</v>
      </c>
      <c r="K227" s="172">
        <v>0</v>
      </c>
      <c r="L227" s="172">
        <v>0</v>
      </c>
      <c r="M227" s="172">
        <v>0</v>
      </c>
      <c r="N227" s="172">
        <v>0</v>
      </c>
      <c r="O227" s="172">
        <v>0</v>
      </c>
      <c r="P227" s="172">
        <v>0</v>
      </c>
      <c r="Q227" s="172">
        <v>0</v>
      </c>
      <c r="R227" s="172">
        <v>0</v>
      </c>
      <c r="S227" s="172">
        <v>0</v>
      </c>
      <c r="T227" s="172">
        <v>0</v>
      </c>
      <c r="U227" s="172">
        <v>0</v>
      </c>
    </row>
    <row r="228" spans="1:21" customFormat="1" ht="12.75" customHeight="1" x14ac:dyDescent="0.25">
      <c r="A228" s="33" t="s">
        <v>346</v>
      </c>
      <c r="B228" s="272" t="s">
        <v>347</v>
      </c>
      <c r="C228" s="272"/>
      <c r="D228" s="272"/>
      <c r="E228" s="272"/>
      <c r="F228" s="272"/>
      <c r="G228" s="272"/>
      <c r="H228" s="272"/>
      <c r="I228" s="16" t="s">
        <v>19</v>
      </c>
      <c r="J228" s="172">
        <v>0</v>
      </c>
      <c r="K228" s="172">
        <v>0</v>
      </c>
      <c r="L228" s="172">
        <v>0</v>
      </c>
      <c r="M228" s="172">
        <v>0</v>
      </c>
      <c r="N228" s="172">
        <v>0</v>
      </c>
      <c r="O228" s="172">
        <v>0</v>
      </c>
      <c r="P228" s="172">
        <v>0</v>
      </c>
      <c r="Q228" s="172">
        <v>0</v>
      </c>
      <c r="R228" s="172">
        <v>0</v>
      </c>
      <c r="S228" s="172">
        <v>0</v>
      </c>
      <c r="T228" s="172">
        <v>0</v>
      </c>
      <c r="U228" s="172">
        <v>0</v>
      </c>
    </row>
    <row r="229" spans="1:21" customFormat="1" ht="12.75" customHeight="1" x14ac:dyDescent="0.25">
      <c r="A229" s="33" t="s">
        <v>348</v>
      </c>
      <c r="B229" s="272" t="s">
        <v>349</v>
      </c>
      <c r="C229" s="272"/>
      <c r="D229" s="272"/>
      <c r="E229" s="272"/>
      <c r="F229" s="272"/>
      <c r="G229" s="272"/>
      <c r="H229" s="272"/>
      <c r="I229" s="16" t="s">
        <v>19</v>
      </c>
      <c r="J229" s="172">
        <v>0</v>
      </c>
      <c r="K229" s="172">
        <v>0</v>
      </c>
      <c r="L229" s="172">
        <v>0</v>
      </c>
      <c r="M229" s="172">
        <v>0</v>
      </c>
      <c r="N229" s="172">
        <v>0</v>
      </c>
      <c r="O229" s="172">
        <v>0</v>
      </c>
      <c r="P229" s="172">
        <v>0</v>
      </c>
      <c r="Q229" s="172">
        <v>0</v>
      </c>
      <c r="R229" s="172">
        <v>0</v>
      </c>
      <c r="S229" s="172">
        <v>0</v>
      </c>
      <c r="T229" s="172">
        <v>0</v>
      </c>
      <c r="U229" s="172">
        <v>0</v>
      </c>
    </row>
    <row r="230" spans="1:21" customFormat="1" ht="12.75" customHeight="1" x14ac:dyDescent="0.25">
      <c r="A230" s="33" t="s">
        <v>350</v>
      </c>
      <c r="B230" s="279" t="s">
        <v>351</v>
      </c>
      <c r="C230" s="279"/>
      <c r="D230" s="279"/>
      <c r="E230" s="279"/>
      <c r="F230" s="279"/>
      <c r="G230" s="279"/>
      <c r="H230" s="279"/>
      <c r="I230" s="16" t="s">
        <v>19</v>
      </c>
      <c r="J230" s="172">
        <v>0</v>
      </c>
      <c r="K230" s="172">
        <v>0</v>
      </c>
      <c r="L230" s="172">
        <v>0</v>
      </c>
      <c r="M230" s="172">
        <v>0</v>
      </c>
      <c r="N230" s="172">
        <v>0</v>
      </c>
      <c r="O230" s="172">
        <v>0</v>
      </c>
      <c r="P230" s="172">
        <v>0</v>
      </c>
      <c r="Q230" s="172">
        <v>0</v>
      </c>
      <c r="R230" s="172">
        <v>0</v>
      </c>
      <c r="S230" s="172">
        <v>0</v>
      </c>
      <c r="T230" s="172">
        <v>0</v>
      </c>
      <c r="U230" s="172">
        <v>0</v>
      </c>
    </row>
    <row r="231" spans="1:21" customFormat="1" ht="12.75" customHeight="1" x14ac:dyDescent="0.25">
      <c r="A231" s="42" t="s">
        <v>352</v>
      </c>
      <c r="B231" s="283" t="s">
        <v>353</v>
      </c>
      <c r="C231" s="283"/>
      <c r="D231" s="283"/>
      <c r="E231" s="283"/>
      <c r="F231" s="283"/>
      <c r="G231" s="283"/>
      <c r="H231" s="283"/>
      <c r="I231" s="16" t="s">
        <v>19</v>
      </c>
      <c r="J231" s="172">
        <v>0</v>
      </c>
      <c r="K231" s="172">
        <v>0</v>
      </c>
      <c r="L231" s="172">
        <v>0</v>
      </c>
      <c r="M231" s="172">
        <v>0</v>
      </c>
      <c r="N231" s="172">
        <v>0</v>
      </c>
      <c r="O231" s="172">
        <v>0</v>
      </c>
      <c r="P231" s="172">
        <v>0</v>
      </c>
      <c r="Q231" s="172">
        <v>0</v>
      </c>
      <c r="R231" s="172">
        <v>0</v>
      </c>
      <c r="S231" s="172">
        <v>0</v>
      </c>
      <c r="T231" s="172">
        <v>0</v>
      </c>
      <c r="U231" s="172">
        <v>0</v>
      </c>
    </row>
    <row r="232" spans="1:21" customFormat="1" ht="12.75" customHeight="1" x14ac:dyDescent="0.25">
      <c r="A232" s="42" t="s">
        <v>354</v>
      </c>
      <c r="B232" s="284" t="s">
        <v>355</v>
      </c>
      <c r="C232" s="284"/>
      <c r="D232" s="284"/>
      <c r="E232" s="284"/>
      <c r="F232" s="284"/>
      <c r="G232" s="284"/>
      <c r="H232" s="284"/>
      <c r="I232" s="16" t="s">
        <v>19</v>
      </c>
      <c r="J232" s="172">
        <v>0</v>
      </c>
      <c r="K232" s="172">
        <v>0</v>
      </c>
      <c r="L232" s="172">
        <v>0</v>
      </c>
      <c r="M232" s="172">
        <v>0</v>
      </c>
      <c r="N232" s="172">
        <v>0</v>
      </c>
      <c r="O232" s="41">
        <v>5</v>
      </c>
      <c r="P232" s="172">
        <v>0</v>
      </c>
      <c r="Q232" s="172">
        <v>0</v>
      </c>
      <c r="R232" s="172">
        <v>0</v>
      </c>
      <c r="S232" s="172">
        <v>0</v>
      </c>
      <c r="T232" s="172">
        <v>0</v>
      </c>
      <c r="U232" s="172">
        <v>0</v>
      </c>
    </row>
    <row r="233" spans="1:21" customFormat="1" ht="12.75" customHeight="1" x14ac:dyDescent="0.25">
      <c r="A233" s="42" t="s">
        <v>356</v>
      </c>
      <c r="B233" s="284" t="s">
        <v>357</v>
      </c>
      <c r="C233" s="284"/>
      <c r="D233" s="284"/>
      <c r="E233" s="284"/>
      <c r="F233" s="284"/>
      <c r="G233" s="284"/>
      <c r="H233" s="284"/>
      <c r="I233" s="16" t="s">
        <v>19</v>
      </c>
      <c r="J233" s="172">
        <v>0</v>
      </c>
      <c r="K233" s="172">
        <v>0</v>
      </c>
      <c r="L233" s="172">
        <v>0</v>
      </c>
      <c r="M233" s="172">
        <v>0</v>
      </c>
      <c r="N233" s="172">
        <v>0</v>
      </c>
      <c r="O233" s="41">
        <v>0</v>
      </c>
      <c r="P233" s="172">
        <v>0</v>
      </c>
      <c r="Q233" s="172">
        <v>0</v>
      </c>
      <c r="R233" s="172">
        <v>0</v>
      </c>
      <c r="S233" s="172">
        <v>0</v>
      </c>
      <c r="T233" s="172">
        <v>0</v>
      </c>
      <c r="U233" s="172">
        <v>0</v>
      </c>
    </row>
    <row r="234" spans="1:21" customFormat="1" ht="12.75" customHeight="1" thickBot="1" x14ac:dyDescent="0.3">
      <c r="A234" s="33" t="s">
        <v>358</v>
      </c>
      <c r="B234" s="272" t="s">
        <v>359</v>
      </c>
      <c r="C234" s="272"/>
      <c r="D234" s="272"/>
      <c r="E234" s="272"/>
      <c r="F234" s="272"/>
      <c r="G234" s="272"/>
      <c r="H234" s="272"/>
      <c r="I234" s="16" t="s">
        <v>19</v>
      </c>
      <c r="J234" s="172">
        <v>0</v>
      </c>
      <c r="K234" s="172">
        <v>0</v>
      </c>
      <c r="L234" s="172">
        <v>0</v>
      </c>
      <c r="M234" s="172">
        <v>0</v>
      </c>
      <c r="N234" s="172">
        <v>0</v>
      </c>
      <c r="O234" s="41">
        <v>0</v>
      </c>
      <c r="P234" s="172">
        <v>0</v>
      </c>
      <c r="Q234" s="172">
        <v>0</v>
      </c>
      <c r="R234" s="172">
        <v>0</v>
      </c>
      <c r="S234" s="172">
        <v>0</v>
      </c>
      <c r="T234" s="172">
        <v>0</v>
      </c>
      <c r="U234" s="172">
        <v>0</v>
      </c>
    </row>
    <row r="235" spans="1:21" customFormat="1" ht="12.75" customHeight="1" thickBot="1" x14ac:dyDescent="0.3">
      <c r="A235" s="33" t="s">
        <v>360</v>
      </c>
      <c r="B235" s="272" t="s">
        <v>361</v>
      </c>
      <c r="C235" s="272"/>
      <c r="D235" s="272"/>
      <c r="E235" s="272"/>
      <c r="F235" s="272"/>
      <c r="G235" s="272"/>
      <c r="H235" s="272"/>
      <c r="I235" s="16" t="s">
        <v>19</v>
      </c>
      <c r="J235" s="172">
        <v>0</v>
      </c>
      <c r="K235" s="172">
        <v>0</v>
      </c>
      <c r="L235" s="165">
        <f>L240</f>
        <v>4.95</v>
      </c>
      <c r="M235" s="173">
        <f>M236+M240</f>
        <v>14.83</v>
      </c>
      <c r="N235" s="173">
        <f t="shared" ref="N235:S235" si="64">N236+N240</f>
        <v>16.149999999999999</v>
      </c>
      <c r="O235" s="173">
        <f t="shared" si="64"/>
        <v>16.149999999999999</v>
      </c>
      <c r="P235" s="173">
        <f t="shared" si="64"/>
        <v>2.9</v>
      </c>
      <c r="Q235" s="173">
        <f t="shared" si="64"/>
        <v>2.9</v>
      </c>
      <c r="R235" s="173">
        <f t="shared" si="64"/>
        <v>0</v>
      </c>
      <c r="S235" s="173">
        <f t="shared" si="64"/>
        <v>0</v>
      </c>
      <c r="T235" s="113">
        <f t="shared" ref="T235:T239" si="65">J235+L235+N235+P235+R235</f>
        <v>23.999999999999996</v>
      </c>
      <c r="U235" s="114">
        <f t="shared" ref="U235:U239" si="66">J235+L235+N235+Q235+S235</f>
        <v>23.999999999999996</v>
      </c>
    </row>
    <row r="236" spans="1:21" customFormat="1" ht="12.75" customHeight="1" thickBot="1" x14ac:dyDescent="0.3">
      <c r="A236" s="43" t="s">
        <v>362</v>
      </c>
      <c r="B236" s="272" t="s">
        <v>363</v>
      </c>
      <c r="C236" s="272"/>
      <c r="D236" s="272"/>
      <c r="E236" s="272"/>
      <c r="F236" s="272"/>
      <c r="G236" s="272"/>
      <c r="H236" s="272"/>
      <c r="I236" s="16" t="s">
        <v>19</v>
      </c>
      <c r="J236" s="172">
        <v>0</v>
      </c>
      <c r="K236" s="172">
        <v>0</v>
      </c>
      <c r="L236" s="174">
        <f>L237+L238+L239</f>
        <v>0</v>
      </c>
      <c r="M236" s="174">
        <f t="shared" ref="M236:S236" si="67">M237+M238+M239</f>
        <v>0.22</v>
      </c>
      <c r="N236" s="174">
        <v>11.2</v>
      </c>
      <c r="O236" s="174">
        <v>11.2</v>
      </c>
      <c r="P236" s="175">
        <f t="shared" si="67"/>
        <v>2.9</v>
      </c>
      <c r="Q236" s="175">
        <f t="shared" si="67"/>
        <v>2.9</v>
      </c>
      <c r="R236" s="175">
        <f t="shared" si="67"/>
        <v>0</v>
      </c>
      <c r="S236" s="175">
        <f t="shared" si="67"/>
        <v>0</v>
      </c>
      <c r="T236" s="113">
        <f t="shared" si="65"/>
        <v>14.1</v>
      </c>
      <c r="U236" s="114">
        <f t="shared" si="66"/>
        <v>14.1</v>
      </c>
    </row>
    <row r="237" spans="1:21" customFormat="1" ht="12.75" customHeight="1" thickBot="1" x14ac:dyDescent="0.3">
      <c r="A237" s="42" t="s">
        <v>364</v>
      </c>
      <c r="B237" s="283" t="s">
        <v>341</v>
      </c>
      <c r="C237" s="283"/>
      <c r="D237" s="283"/>
      <c r="E237" s="283"/>
      <c r="F237" s="283"/>
      <c r="G237" s="283"/>
      <c r="H237" s="283"/>
      <c r="I237" s="16" t="s">
        <v>19</v>
      </c>
      <c r="J237" s="172">
        <v>0</v>
      </c>
      <c r="K237" s="172">
        <v>0</v>
      </c>
      <c r="L237" s="165">
        <v>0</v>
      </c>
      <c r="M237" s="41">
        <v>0</v>
      </c>
      <c r="N237" s="41">
        <v>8.32</v>
      </c>
      <c r="O237" s="41">
        <v>8.32</v>
      </c>
      <c r="P237" s="128">
        <v>0</v>
      </c>
      <c r="Q237" s="128">
        <v>0</v>
      </c>
      <c r="R237" s="128">
        <v>0</v>
      </c>
      <c r="S237" s="128">
        <v>0</v>
      </c>
      <c r="T237" s="113">
        <f t="shared" si="65"/>
        <v>8.32</v>
      </c>
      <c r="U237" s="114">
        <f t="shared" si="66"/>
        <v>8.32</v>
      </c>
    </row>
    <row r="238" spans="1:21" customFormat="1" ht="12.75" customHeight="1" thickBot="1" x14ac:dyDescent="0.3">
      <c r="A238" s="43" t="s">
        <v>365</v>
      </c>
      <c r="B238" s="279" t="s">
        <v>343</v>
      </c>
      <c r="C238" s="279"/>
      <c r="D238" s="279"/>
      <c r="E238" s="279"/>
      <c r="F238" s="279"/>
      <c r="G238" s="279"/>
      <c r="H238" s="279"/>
      <c r="I238" s="16" t="s">
        <v>19</v>
      </c>
      <c r="J238" s="172">
        <v>0</v>
      </c>
      <c r="K238" s="172">
        <v>0</v>
      </c>
      <c r="L238" s="176">
        <v>0</v>
      </c>
      <c r="M238" s="83">
        <v>0.22</v>
      </c>
      <c r="N238" s="83">
        <v>2.88</v>
      </c>
      <c r="O238" s="83">
        <v>2.88</v>
      </c>
      <c r="P238" s="128">
        <v>2.9</v>
      </c>
      <c r="Q238" s="128">
        <v>2.9</v>
      </c>
      <c r="R238" s="128">
        <v>0</v>
      </c>
      <c r="S238" s="128">
        <v>0</v>
      </c>
      <c r="T238" s="113">
        <f t="shared" si="65"/>
        <v>5.7799999999999994</v>
      </c>
      <c r="U238" s="114">
        <f t="shared" si="66"/>
        <v>5.7799999999999994</v>
      </c>
    </row>
    <row r="239" spans="1:21" s="1" customFormat="1" ht="12.75" customHeight="1" thickBot="1" x14ac:dyDescent="0.25">
      <c r="A239" s="17" t="s">
        <v>366</v>
      </c>
      <c r="B239" s="285" t="s">
        <v>345</v>
      </c>
      <c r="C239" s="285"/>
      <c r="D239" s="285"/>
      <c r="E239" s="285"/>
      <c r="F239" s="285"/>
      <c r="G239" s="285"/>
      <c r="H239" s="285"/>
      <c r="I239" s="16" t="s">
        <v>19</v>
      </c>
      <c r="J239" s="172">
        <v>0</v>
      </c>
      <c r="K239" s="172">
        <v>0</v>
      </c>
      <c r="L239" s="172">
        <v>0</v>
      </c>
      <c r="M239" s="172">
        <v>0</v>
      </c>
      <c r="N239" s="172">
        <v>0</v>
      </c>
      <c r="O239" s="172">
        <v>0</v>
      </c>
      <c r="P239" s="172">
        <v>0</v>
      </c>
      <c r="Q239" s="172">
        <v>0</v>
      </c>
      <c r="R239" s="172">
        <v>0</v>
      </c>
      <c r="S239" s="172">
        <v>0</v>
      </c>
      <c r="T239" s="113">
        <f t="shared" si="65"/>
        <v>0</v>
      </c>
      <c r="U239" s="114">
        <f t="shared" si="66"/>
        <v>0</v>
      </c>
    </row>
    <row r="240" spans="1:21" s="1" customFormat="1" ht="12.75" customHeight="1" x14ac:dyDescent="0.2">
      <c r="A240" s="17" t="s">
        <v>367</v>
      </c>
      <c r="B240" s="286" t="s">
        <v>220</v>
      </c>
      <c r="C240" s="286"/>
      <c r="D240" s="286"/>
      <c r="E240" s="286"/>
      <c r="F240" s="286"/>
      <c r="G240" s="286"/>
      <c r="H240" s="286"/>
      <c r="I240" s="16" t="s">
        <v>19</v>
      </c>
      <c r="J240" s="172">
        <v>0</v>
      </c>
      <c r="K240" s="172">
        <v>0</v>
      </c>
      <c r="L240" s="120">
        <v>4.95</v>
      </c>
      <c r="M240" s="25">
        <v>14.61</v>
      </c>
      <c r="N240" s="25">
        <v>4.95</v>
      </c>
      <c r="O240" s="25">
        <v>4.95</v>
      </c>
      <c r="P240" s="172">
        <v>0</v>
      </c>
      <c r="Q240" s="172">
        <v>0</v>
      </c>
      <c r="R240" s="172">
        <v>0</v>
      </c>
      <c r="S240" s="172">
        <v>0</v>
      </c>
      <c r="T240" s="113">
        <f>J240+L240+N240+P240+R240</f>
        <v>9.9</v>
      </c>
      <c r="U240" s="114">
        <f>J240+L240+N240+Q240+S240</f>
        <v>9.9</v>
      </c>
    </row>
    <row r="241" spans="1:21" s="1" customFormat="1" ht="12.75" customHeight="1" x14ac:dyDescent="0.2">
      <c r="A241" s="17" t="s">
        <v>368</v>
      </c>
      <c r="B241" s="286" t="s">
        <v>369</v>
      </c>
      <c r="C241" s="286"/>
      <c r="D241" s="286"/>
      <c r="E241" s="286"/>
      <c r="F241" s="286"/>
      <c r="G241" s="286"/>
      <c r="H241" s="286"/>
      <c r="I241" s="16" t="s">
        <v>19</v>
      </c>
      <c r="J241" s="172">
        <v>0</v>
      </c>
      <c r="K241" s="172">
        <v>0</v>
      </c>
      <c r="L241" s="172">
        <v>0</v>
      </c>
      <c r="M241" s="172">
        <v>0</v>
      </c>
      <c r="N241" s="172">
        <v>0</v>
      </c>
      <c r="O241" s="172">
        <v>0</v>
      </c>
      <c r="P241" s="172">
        <v>0</v>
      </c>
      <c r="Q241" s="172">
        <v>0</v>
      </c>
      <c r="R241" s="172">
        <v>0</v>
      </c>
      <c r="S241" s="172">
        <v>0</v>
      </c>
      <c r="T241" s="172">
        <v>0</v>
      </c>
      <c r="U241" s="172">
        <v>0</v>
      </c>
    </row>
    <row r="242" spans="1:21" s="1" customFormat="1" ht="24" customHeight="1" x14ac:dyDescent="0.2">
      <c r="A242" s="15" t="s">
        <v>370</v>
      </c>
      <c r="B242" s="287" t="s">
        <v>371</v>
      </c>
      <c r="C242" s="288"/>
      <c r="D242" s="288"/>
      <c r="E242" s="288"/>
      <c r="F242" s="288"/>
      <c r="G242" s="288"/>
      <c r="H242" s="289"/>
      <c r="I242" s="16" t="s">
        <v>19</v>
      </c>
      <c r="J242" s="120">
        <f t="shared" ref="J242:U242" si="68">J167-J185</f>
        <v>9.0900000000000034</v>
      </c>
      <c r="K242" s="120">
        <f t="shared" si="68"/>
        <v>-0.74000000000000909</v>
      </c>
      <c r="L242" s="120">
        <f t="shared" si="68"/>
        <v>47.965999999999951</v>
      </c>
      <c r="M242" s="120">
        <f t="shared" si="68"/>
        <v>49.649999999999977</v>
      </c>
      <c r="N242" s="120">
        <f t="shared" si="68"/>
        <v>-0.31999999999999318</v>
      </c>
      <c r="O242" s="120">
        <f t="shared" si="68"/>
        <v>0</v>
      </c>
      <c r="P242" s="120">
        <f t="shared" si="68"/>
        <v>0.86000000000001364</v>
      </c>
      <c r="Q242" s="168">
        <f t="shared" si="68"/>
        <v>4.2293060000000651</v>
      </c>
      <c r="R242" s="168">
        <f t="shared" si="68"/>
        <v>3.4492281439999601</v>
      </c>
      <c r="S242" s="168">
        <f t="shared" si="68"/>
        <v>1.6492281439999488</v>
      </c>
      <c r="T242" s="168">
        <f t="shared" si="68"/>
        <v>61.045228144000021</v>
      </c>
      <c r="U242" s="168">
        <f t="shared" si="68"/>
        <v>62.614534144000118</v>
      </c>
    </row>
    <row r="243" spans="1:21" s="1" customFormat="1" ht="24" customHeight="1" x14ac:dyDescent="0.2">
      <c r="A243" s="15" t="s">
        <v>372</v>
      </c>
      <c r="B243" s="287" t="s">
        <v>373</v>
      </c>
      <c r="C243" s="288"/>
      <c r="D243" s="288"/>
      <c r="E243" s="288"/>
      <c r="F243" s="288"/>
      <c r="G243" s="288"/>
      <c r="H243" s="289"/>
      <c r="I243" s="16" t="s">
        <v>19</v>
      </c>
      <c r="J243" s="120">
        <f t="shared" ref="J243:U244" si="69">J203-J210</f>
        <v>-31.44041687</v>
      </c>
      <c r="K243" s="120">
        <f t="shared" si="69"/>
        <v>-31.094537000000003</v>
      </c>
      <c r="L243" s="120">
        <f t="shared" si="69"/>
        <v>-33.110000079999999</v>
      </c>
      <c r="M243" s="120">
        <f t="shared" si="69"/>
        <v>-33.424953739999999</v>
      </c>
      <c r="N243" s="120">
        <f>N203-N210</f>
        <v>-40.132274269999996</v>
      </c>
      <c r="O243" s="120">
        <f>O203-O210</f>
        <v>-40.482008719999996</v>
      </c>
      <c r="P243" s="168">
        <f t="shared" ref="P243:U243" si="70">P203-P210</f>
        <v>-49.280936659999995</v>
      </c>
      <c r="Q243" s="168">
        <f t="shared" si="70"/>
        <v>-49.280936649999994</v>
      </c>
      <c r="R243" s="168">
        <f t="shared" si="70"/>
        <v>-48.413183819999993</v>
      </c>
      <c r="S243" s="168">
        <f t="shared" si="70"/>
        <v>-48.41318382</v>
      </c>
      <c r="T243" s="168">
        <f t="shared" si="70"/>
        <v>-202.37681169999999</v>
      </c>
      <c r="U243" s="168">
        <f t="shared" si="70"/>
        <v>-202.37681168999998</v>
      </c>
    </row>
    <row r="244" spans="1:21" s="1" customFormat="1" ht="12" x14ac:dyDescent="0.2">
      <c r="A244" s="15" t="s">
        <v>374</v>
      </c>
      <c r="B244" s="216" t="s">
        <v>375</v>
      </c>
      <c r="C244" s="217"/>
      <c r="D244" s="217"/>
      <c r="E244" s="217"/>
      <c r="F244" s="217"/>
      <c r="G244" s="217"/>
      <c r="H244" s="218"/>
      <c r="I244" s="16" t="s">
        <v>19</v>
      </c>
      <c r="J244" s="120">
        <f t="shared" si="69"/>
        <v>-31.44041687</v>
      </c>
      <c r="K244" s="120">
        <f t="shared" si="69"/>
        <v>-31.094537000000003</v>
      </c>
      <c r="L244" s="120">
        <f t="shared" si="69"/>
        <v>-33.110000079999999</v>
      </c>
      <c r="M244" s="120">
        <f t="shared" si="69"/>
        <v>-33.424953739999999</v>
      </c>
      <c r="N244" s="120">
        <f t="shared" si="69"/>
        <v>-40.132274269999996</v>
      </c>
      <c r="O244" s="120">
        <f t="shared" si="69"/>
        <v>-40.482008719999996</v>
      </c>
      <c r="P244" s="168">
        <f t="shared" si="69"/>
        <v>-49.280936659999995</v>
      </c>
      <c r="Q244" s="168">
        <f t="shared" si="69"/>
        <v>-49.280936649999994</v>
      </c>
      <c r="R244" s="168">
        <f t="shared" si="69"/>
        <v>-48.413183819999993</v>
      </c>
      <c r="S244" s="168">
        <f t="shared" si="69"/>
        <v>-48.41318382</v>
      </c>
      <c r="T244" s="168">
        <f t="shared" si="69"/>
        <v>-202.37681169999999</v>
      </c>
      <c r="U244" s="168">
        <f t="shared" si="69"/>
        <v>-202.37681168999998</v>
      </c>
    </row>
    <row r="245" spans="1:21" s="1" customFormat="1" ht="12" x14ac:dyDescent="0.2">
      <c r="A245" s="15" t="s">
        <v>376</v>
      </c>
      <c r="B245" s="216" t="s">
        <v>377</v>
      </c>
      <c r="C245" s="217"/>
      <c r="D245" s="217"/>
      <c r="E245" s="217"/>
      <c r="F245" s="217"/>
      <c r="G245" s="217"/>
      <c r="H245" s="218"/>
      <c r="I245" s="16" t="s">
        <v>19</v>
      </c>
      <c r="J245" s="171">
        <v>0</v>
      </c>
      <c r="K245" s="171">
        <v>0</v>
      </c>
      <c r="L245" s="171">
        <v>0</v>
      </c>
      <c r="M245" s="171">
        <v>0</v>
      </c>
      <c r="N245" s="171">
        <v>0</v>
      </c>
      <c r="O245" s="171">
        <v>0</v>
      </c>
      <c r="P245" s="171">
        <v>0</v>
      </c>
      <c r="Q245" s="171">
        <v>0</v>
      </c>
      <c r="R245" s="171">
        <v>0</v>
      </c>
      <c r="S245" s="171">
        <v>0</v>
      </c>
      <c r="T245" s="171">
        <v>0</v>
      </c>
      <c r="U245" s="171">
        <v>0</v>
      </c>
    </row>
    <row r="246" spans="1:21" s="1" customFormat="1" ht="24" customHeight="1" x14ac:dyDescent="0.2">
      <c r="A246" s="15" t="s">
        <v>378</v>
      </c>
      <c r="B246" s="287" t="s">
        <v>379</v>
      </c>
      <c r="C246" s="288"/>
      <c r="D246" s="288"/>
      <c r="E246" s="288"/>
      <c r="F246" s="288"/>
      <c r="G246" s="288"/>
      <c r="H246" s="289"/>
      <c r="I246" s="16" t="s">
        <v>19</v>
      </c>
      <c r="J246" s="120">
        <f t="shared" ref="J246:U246" si="71">J222-J235</f>
        <v>0</v>
      </c>
      <c r="K246" s="120">
        <f t="shared" si="71"/>
        <v>0</v>
      </c>
      <c r="L246" s="120">
        <f t="shared" si="71"/>
        <v>-4.95</v>
      </c>
      <c r="M246" s="120">
        <f t="shared" si="71"/>
        <v>-14.83</v>
      </c>
      <c r="N246" s="120">
        <f t="shared" si="71"/>
        <v>-16.149999999999999</v>
      </c>
      <c r="O246" s="120">
        <f t="shared" si="71"/>
        <v>-16.149999999999999</v>
      </c>
      <c r="P246" s="120">
        <f t="shared" si="71"/>
        <v>-2.9</v>
      </c>
      <c r="Q246" s="120">
        <f t="shared" si="71"/>
        <v>-2.9</v>
      </c>
      <c r="R246" s="120">
        <f t="shared" si="71"/>
        <v>0</v>
      </c>
      <c r="S246" s="120">
        <f t="shared" si="71"/>
        <v>0</v>
      </c>
      <c r="T246" s="120">
        <f t="shared" si="71"/>
        <v>-23.999999999999996</v>
      </c>
      <c r="U246" s="120">
        <f t="shared" si="71"/>
        <v>-23.999999999999996</v>
      </c>
    </row>
    <row r="247" spans="1:21" s="1" customFormat="1" ht="12" x14ac:dyDescent="0.2">
      <c r="A247" s="15" t="s">
        <v>380</v>
      </c>
      <c r="B247" s="216" t="s">
        <v>381</v>
      </c>
      <c r="C247" s="217"/>
      <c r="D247" s="217"/>
      <c r="E247" s="217"/>
      <c r="F247" s="217"/>
      <c r="G247" s="217"/>
      <c r="H247" s="218"/>
      <c r="I247" s="16" t="s">
        <v>19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</row>
    <row r="248" spans="1:21" s="1" customFormat="1" ht="12" x14ac:dyDescent="0.2">
      <c r="A248" s="15" t="s">
        <v>382</v>
      </c>
      <c r="B248" s="216" t="s">
        <v>383</v>
      </c>
      <c r="C248" s="217"/>
      <c r="D248" s="217"/>
      <c r="E248" s="217"/>
      <c r="F248" s="217"/>
      <c r="G248" s="217"/>
      <c r="H248" s="218"/>
      <c r="I248" s="16" t="s">
        <v>19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</row>
    <row r="249" spans="1:21" s="1" customFormat="1" ht="12" x14ac:dyDescent="0.2">
      <c r="A249" s="15" t="s">
        <v>384</v>
      </c>
      <c r="B249" s="266" t="s">
        <v>385</v>
      </c>
      <c r="C249" s="267"/>
      <c r="D249" s="267"/>
      <c r="E249" s="267"/>
      <c r="F249" s="267"/>
      <c r="G249" s="267"/>
      <c r="H249" s="268"/>
      <c r="I249" s="16" t="s">
        <v>19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</row>
    <row r="250" spans="1:21" s="1" customFormat="1" ht="12" x14ac:dyDescent="0.2">
      <c r="A250" s="15" t="s">
        <v>386</v>
      </c>
      <c r="B250" s="266" t="s">
        <v>387</v>
      </c>
      <c r="C250" s="267"/>
      <c r="D250" s="267"/>
      <c r="E250" s="267"/>
      <c r="F250" s="267"/>
      <c r="G250" s="267"/>
      <c r="H250" s="268"/>
      <c r="I250" s="16" t="s">
        <v>19</v>
      </c>
      <c r="J250" s="18">
        <f>J242+J243+J246+J249</f>
        <v>-22.350416869999997</v>
      </c>
      <c r="K250" s="18">
        <f t="shared" ref="K250:S250" si="72">K242+K243+K246+K249</f>
        <v>-31.834537000000012</v>
      </c>
      <c r="L250" s="18">
        <f t="shared" si="72"/>
        <v>9.9059999199999531</v>
      </c>
      <c r="M250" s="18">
        <f t="shared" si="72"/>
        <v>1.3950462599999778</v>
      </c>
      <c r="N250" s="18">
        <f t="shared" si="72"/>
        <v>-56.602274269999988</v>
      </c>
      <c r="O250" s="18">
        <f t="shared" si="72"/>
        <v>-56.632008719999995</v>
      </c>
      <c r="P250" s="199">
        <f t="shared" si="72"/>
        <v>-51.32093665999998</v>
      </c>
      <c r="Q250" s="199">
        <f t="shared" si="72"/>
        <v>-47.951630649999927</v>
      </c>
      <c r="R250" s="199">
        <f t="shared" si="72"/>
        <v>-44.963955676000033</v>
      </c>
      <c r="S250" s="199">
        <f t="shared" si="72"/>
        <v>-46.763955676000052</v>
      </c>
      <c r="T250" s="199"/>
      <c r="U250" s="199"/>
    </row>
    <row r="251" spans="1:21" s="1" customFormat="1" ht="12.75" x14ac:dyDescent="0.2">
      <c r="A251" s="15" t="s">
        <v>388</v>
      </c>
      <c r="B251" s="266" t="s">
        <v>389</v>
      </c>
      <c r="C251" s="267"/>
      <c r="D251" s="267"/>
      <c r="E251" s="267"/>
      <c r="F251" s="267"/>
      <c r="G251" s="267"/>
      <c r="H251" s="268"/>
      <c r="I251" s="16" t="s">
        <v>19</v>
      </c>
      <c r="J251" s="18">
        <v>0.84</v>
      </c>
      <c r="K251" s="25">
        <v>9.9</v>
      </c>
      <c r="L251" s="18">
        <v>0.114</v>
      </c>
      <c r="M251" s="25">
        <v>1.72</v>
      </c>
      <c r="N251" s="25">
        <v>1.1499999999999999</v>
      </c>
      <c r="O251" s="25">
        <v>1.7250000000000001</v>
      </c>
      <c r="P251" s="187">
        <v>1.1599999999999999</v>
      </c>
      <c r="Q251" s="187">
        <v>1.1599999999999999</v>
      </c>
      <c r="R251" s="187">
        <v>0.12496771200000001</v>
      </c>
      <c r="S251" s="187">
        <v>1.8</v>
      </c>
      <c r="T251" s="187">
        <v>0.12496771200000001</v>
      </c>
      <c r="U251" s="187">
        <v>1.8</v>
      </c>
    </row>
    <row r="252" spans="1:21" s="1" customFormat="1" ht="12.75" thickBot="1" x14ac:dyDescent="0.25">
      <c r="A252" s="20" t="s">
        <v>390</v>
      </c>
      <c r="B252" s="290" t="s">
        <v>391</v>
      </c>
      <c r="C252" s="291"/>
      <c r="D252" s="291"/>
      <c r="E252" s="291"/>
      <c r="F252" s="291"/>
      <c r="G252" s="291"/>
      <c r="H252" s="292"/>
      <c r="I252" s="19" t="s">
        <v>19</v>
      </c>
      <c r="J252" s="200">
        <v>9.9</v>
      </c>
      <c r="K252" s="44">
        <f t="shared" ref="K252:S252" si="73">K250+K251</f>
        <v>-21.934537000000013</v>
      </c>
      <c r="L252" s="44">
        <f t="shared" si="73"/>
        <v>10.019999919999954</v>
      </c>
      <c r="M252" s="44">
        <f t="shared" si="73"/>
        <v>3.1150462599999775</v>
      </c>
      <c r="N252" s="44">
        <f t="shared" si="73"/>
        <v>-55.45227426999999</v>
      </c>
      <c r="O252" s="44">
        <f t="shared" si="73"/>
        <v>-54.907008719999993</v>
      </c>
      <c r="P252" s="201">
        <f t="shared" si="73"/>
        <v>-50.160936659999983</v>
      </c>
      <c r="Q252" s="201">
        <f t="shared" si="73"/>
        <v>-46.791630649999931</v>
      </c>
      <c r="R252" s="201">
        <f t="shared" si="73"/>
        <v>-44.838987964000033</v>
      </c>
      <c r="S252" s="201">
        <f t="shared" si="73"/>
        <v>-44.963955676000054</v>
      </c>
      <c r="T252" s="201">
        <v>-33.07</v>
      </c>
      <c r="U252" s="201">
        <v>-44.96</v>
      </c>
    </row>
    <row r="253" spans="1:21" s="1" customFormat="1" ht="12.75" x14ac:dyDescent="0.2">
      <c r="A253" s="32" t="s">
        <v>392</v>
      </c>
      <c r="B253" s="257" t="s">
        <v>110</v>
      </c>
      <c r="C253" s="258"/>
      <c r="D253" s="258"/>
      <c r="E253" s="258"/>
      <c r="F253" s="258"/>
      <c r="G253" s="258"/>
      <c r="H253" s="259"/>
      <c r="I253" s="23" t="s">
        <v>393</v>
      </c>
      <c r="J253" s="100"/>
      <c r="K253" s="97"/>
      <c r="L253" s="32"/>
      <c r="M253" s="24"/>
      <c r="N253" s="24"/>
      <c r="O253" s="24"/>
      <c r="P253" s="178"/>
      <c r="Q253" s="178"/>
      <c r="R253" s="178"/>
      <c r="S253" s="178"/>
      <c r="T253" s="66"/>
      <c r="U253" s="65"/>
    </row>
    <row r="254" spans="1:21" s="1" customFormat="1" ht="12" x14ac:dyDescent="0.2">
      <c r="A254" s="15" t="s">
        <v>394</v>
      </c>
      <c r="B254" s="216" t="s">
        <v>395</v>
      </c>
      <c r="C254" s="217"/>
      <c r="D254" s="217"/>
      <c r="E254" s="217"/>
      <c r="F254" s="217"/>
      <c r="G254" s="217"/>
      <c r="H254" s="218"/>
      <c r="I254" s="16" t="s">
        <v>19</v>
      </c>
      <c r="J254" s="115">
        <v>19.920999999999999</v>
      </c>
      <c r="K254" s="179">
        <v>21.54</v>
      </c>
      <c r="L254" s="15">
        <v>19.920999999999999</v>
      </c>
      <c r="M254" s="17">
        <v>19.300999999999998</v>
      </c>
      <c r="N254" s="17">
        <v>19.300999999999998</v>
      </c>
      <c r="O254" s="17">
        <v>16.04</v>
      </c>
      <c r="P254" s="179">
        <v>16.7</v>
      </c>
      <c r="Q254" s="179">
        <v>16.7</v>
      </c>
      <c r="R254" s="179">
        <v>16.3</v>
      </c>
      <c r="S254" s="179">
        <v>16.3</v>
      </c>
      <c r="T254" s="179">
        <v>16.3</v>
      </c>
      <c r="U254" s="179">
        <v>16.3</v>
      </c>
    </row>
    <row r="255" spans="1:21" s="1" customFormat="1" ht="22.5" customHeight="1" outlineLevel="1" x14ac:dyDescent="0.2">
      <c r="A255" s="15" t="s">
        <v>396</v>
      </c>
      <c r="B255" s="239" t="s">
        <v>397</v>
      </c>
      <c r="C255" s="240"/>
      <c r="D255" s="240"/>
      <c r="E255" s="240"/>
      <c r="F255" s="240"/>
      <c r="G255" s="240"/>
      <c r="H255" s="241"/>
      <c r="I255" s="16" t="s">
        <v>19</v>
      </c>
      <c r="J255" s="172">
        <v>0</v>
      </c>
      <c r="K255" s="172">
        <v>0</v>
      </c>
      <c r="L255" s="172">
        <v>0</v>
      </c>
      <c r="M255" s="172">
        <v>0</v>
      </c>
      <c r="N255" s="172">
        <v>0</v>
      </c>
      <c r="O255" s="172">
        <v>0</v>
      </c>
      <c r="P255" s="172">
        <v>0</v>
      </c>
      <c r="Q255" s="172">
        <v>0</v>
      </c>
      <c r="R255" s="172">
        <v>0</v>
      </c>
      <c r="S255" s="172">
        <v>0</v>
      </c>
      <c r="T255" s="172">
        <v>0</v>
      </c>
      <c r="U255" s="172">
        <v>0</v>
      </c>
    </row>
    <row r="256" spans="1:21" s="1" customFormat="1" ht="12" outlineLevel="1" x14ac:dyDescent="0.2">
      <c r="A256" s="15" t="s">
        <v>398</v>
      </c>
      <c r="B256" s="254" t="s">
        <v>399</v>
      </c>
      <c r="C256" s="255"/>
      <c r="D256" s="255"/>
      <c r="E256" s="255"/>
      <c r="F256" s="255"/>
      <c r="G256" s="255"/>
      <c r="H256" s="256"/>
      <c r="I256" s="16" t="s">
        <v>19</v>
      </c>
      <c r="J256" s="172">
        <v>0</v>
      </c>
      <c r="K256" s="172">
        <v>0</v>
      </c>
      <c r="L256" s="172">
        <v>0</v>
      </c>
      <c r="M256" s="172">
        <v>0</v>
      </c>
      <c r="N256" s="172">
        <v>0</v>
      </c>
      <c r="O256" s="172">
        <v>0</v>
      </c>
      <c r="P256" s="172">
        <v>0</v>
      </c>
      <c r="Q256" s="172">
        <v>0</v>
      </c>
      <c r="R256" s="172">
        <v>0</v>
      </c>
      <c r="S256" s="172">
        <v>0</v>
      </c>
      <c r="T256" s="172">
        <v>0</v>
      </c>
      <c r="U256" s="172">
        <v>0</v>
      </c>
    </row>
    <row r="257" spans="1:21" s="1" customFormat="1" ht="24" customHeight="1" outlineLevel="1" x14ac:dyDescent="0.2">
      <c r="A257" s="15" t="s">
        <v>400</v>
      </c>
      <c r="B257" s="293" t="s">
        <v>23</v>
      </c>
      <c r="C257" s="294"/>
      <c r="D257" s="294"/>
      <c r="E257" s="294"/>
      <c r="F257" s="294"/>
      <c r="G257" s="294"/>
      <c r="H257" s="295"/>
      <c r="I257" s="16" t="s">
        <v>19</v>
      </c>
      <c r="J257" s="172">
        <v>0</v>
      </c>
      <c r="K257" s="172">
        <v>0</v>
      </c>
      <c r="L257" s="172">
        <v>0</v>
      </c>
      <c r="M257" s="172">
        <v>0</v>
      </c>
      <c r="N257" s="172">
        <v>0</v>
      </c>
      <c r="O257" s="172">
        <v>0</v>
      </c>
      <c r="P257" s="172">
        <v>0</v>
      </c>
      <c r="Q257" s="172">
        <v>0</v>
      </c>
      <c r="R257" s="172">
        <v>0</v>
      </c>
      <c r="S257" s="172">
        <v>0</v>
      </c>
      <c r="T257" s="172">
        <v>0</v>
      </c>
      <c r="U257" s="172">
        <v>0</v>
      </c>
    </row>
    <row r="258" spans="1:21" s="1" customFormat="1" ht="12" outlineLevel="1" x14ac:dyDescent="0.2">
      <c r="A258" s="15" t="s">
        <v>401</v>
      </c>
      <c r="B258" s="251" t="s">
        <v>399</v>
      </c>
      <c r="C258" s="252"/>
      <c r="D258" s="252"/>
      <c r="E258" s="252"/>
      <c r="F258" s="252"/>
      <c r="G258" s="252"/>
      <c r="H258" s="253"/>
      <c r="I258" s="16" t="s">
        <v>19</v>
      </c>
      <c r="J258" s="172">
        <v>0</v>
      </c>
      <c r="K258" s="172">
        <v>0</v>
      </c>
      <c r="L258" s="172">
        <v>0</v>
      </c>
      <c r="M258" s="172">
        <v>0</v>
      </c>
      <c r="N258" s="172">
        <v>0</v>
      </c>
      <c r="O258" s="172">
        <v>0</v>
      </c>
      <c r="P258" s="172">
        <v>0</v>
      </c>
      <c r="Q258" s="172">
        <v>0</v>
      </c>
      <c r="R258" s="172">
        <v>0</v>
      </c>
      <c r="S258" s="172">
        <v>0</v>
      </c>
      <c r="T258" s="172">
        <v>0</v>
      </c>
      <c r="U258" s="172">
        <v>0</v>
      </c>
    </row>
    <row r="259" spans="1:21" s="1" customFormat="1" ht="24" customHeight="1" outlineLevel="1" x14ac:dyDescent="0.2">
      <c r="A259" s="15" t="s">
        <v>402</v>
      </c>
      <c r="B259" s="293" t="s">
        <v>25</v>
      </c>
      <c r="C259" s="294"/>
      <c r="D259" s="294"/>
      <c r="E259" s="294"/>
      <c r="F259" s="294"/>
      <c r="G259" s="294"/>
      <c r="H259" s="295"/>
      <c r="I259" s="16" t="s">
        <v>19</v>
      </c>
      <c r="J259" s="172">
        <v>0</v>
      </c>
      <c r="K259" s="172">
        <v>0</v>
      </c>
      <c r="L259" s="172">
        <v>0</v>
      </c>
      <c r="M259" s="172">
        <v>0</v>
      </c>
      <c r="N259" s="172">
        <v>0</v>
      </c>
      <c r="O259" s="172">
        <v>0</v>
      </c>
      <c r="P259" s="172">
        <v>0</v>
      </c>
      <c r="Q259" s="172">
        <v>0</v>
      </c>
      <c r="R259" s="172">
        <v>0</v>
      </c>
      <c r="S259" s="172">
        <v>0</v>
      </c>
      <c r="T259" s="172">
        <v>0</v>
      </c>
      <c r="U259" s="172">
        <v>0</v>
      </c>
    </row>
    <row r="260" spans="1:21" s="1" customFormat="1" ht="12" outlineLevel="1" x14ac:dyDescent="0.2">
      <c r="A260" s="15" t="s">
        <v>403</v>
      </c>
      <c r="B260" s="251" t="s">
        <v>399</v>
      </c>
      <c r="C260" s="252"/>
      <c r="D260" s="252"/>
      <c r="E260" s="252"/>
      <c r="F260" s="252"/>
      <c r="G260" s="252"/>
      <c r="H260" s="253"/>
      <c r="I260" s="16" t="s">
        <v>19</v>
      </c>
      <c r="J260" s="172">
        <v>0</v>
      </c>
      <c r="K260" s="172">
        <v>0</v>
      </c>
      <c r="L260" s="172">
        <v>0</v>
      </c>
      <c r="M260" s="172">
        <v>0</v>
      </c>
      <c r="N260" s="172">
        <v>0</v>
      </c>
      <c r="O260" s="172">
        <v>0</v>
      </c>
      <c r="P260" s="172">
        <v>0</v>
      </c>
      <c r="Q260" s="172">
        <v>0</v>
      </c>
      <c r="R260" s="172">
        <v>0</v>
      </c>
      <c r="S260" s="172">
        <v>0</v>
      </c>
      <c r="T260" s="172">
        <v>0</v>
      </c>
      <c r="U260" s="172">
        <v>0</v>
      </c>
    </row>
    <row r="261" spans="1:21" s="1" customFormat="1" ht="24" customHeight="1" outlineLevel="1" x14ac:dyDescent="0.2">
      <c r="A261" s="15" t="s">
        <v>404</v>
      </c>
      <c r="B261" s="293" t="s">
        <v>27</v>
      </c>
      <c r="C261" s="294"/>
      <c r="D261" s="294"/>
      <c r="E261" s="294"/>
      <c r="F261" s="294"/>
      <c r="G261" s="294"/>
      <c r="H261" s="295"/>
      <c r="I261" s="16" t="s">
        <v>19</v>
      </c>
      <c r="J261" s="172">
        <v>0</v>
      </c>
      <c r="K261" s="172">
        <v>0</v>
      </c>
      <c r="L261" s="172">
        <v>0</v>
      </c>
      <c r="M261" s="172">
        <v>0</v>
      </c>
      <c r="N261" s="172">
        <v>0</v>
      </c>
      <c r="O261" s="172">
        <v>0</v>
      </c>
      <c r="P261" s="172">
        <v>0</v>
      </c>
      <c r="Q261" s="172">
        <v>0</v>
      </c>
      <c r="R261" s="172">
        <v>0</v>
      </c>
      <c r="S261" s="172">
        <v>0</v>
      </c>
      <c r="T261" s="172">
        <v>0</v>
      </c>
      <c r="U261" s="172">
        <v>0</v>
      </c>
    </row>
    <row r="262" spans="1:21" s="1" customFormat="1" ht="12" outlineLevel="1" x14ac:dyDescent="0.2">
      <c r="A262" s="15" t="s">
        <v>405</v>
      </c>
      <c r="B262" s="251" t="s">
        <v>399</v>
      </c>
      <c r="C262" s="252"/>
      <c r="D262" s="252"/>
      <c r="E262" s="252"/>
      <c r="F262" s="252"/>
      <c r="G262" s="252"/>
      <c r="H262" s="253"/>
      <c r="I262" s="16" t="s">
        <v>19</v>
      </c>
      <c r="J262" s="172">
        <v>0</v>
      </c>
      <c r="K262" s="172">
        <v>0</v>
      </c>
      <c r="L262" s="172">
        <v>0</v>
      </c>
      <c r="M262" s="172">
        <v>0</v>
      </c>
      <c r="N262" s="172">
        <v>0</v>
      </c>
      <c r="O262" s="172">
        <v>0</v>
      </c>
      <c r="P262" s="172">
        <v>0</v>
      </c>
      <c r="Q262" s="172">
        <v>0</v>
      </c>
      <c r="R262" s="172">
        <v>0</v>
      </c>
      <c r="S262" s="172">
        <v>0</v>
      </c>
      <c r="T262" s="172">
        <v>0</v>
      </c>
      <c r="U262" s="172">
        <v>0</v>
      </c>
    </row>
    <row r="263" spans="1:21" s="1" customFormat="1" ht="12" outlineLevel="1" x14ac:dyDescent="0.2">
      <c r="A263" s="15" t="s">
        <v>406</v>
      </c>
      <c r="B263" s="239" t="s">
        <v>407</v>
      </c>
      <c r="C263" s="240"/>
      <c r="D263" s="240"/>
      <c r="E263" s="240"/>
      <c r="F263" s="240"/>
      <c r="G263" s="240"/>
      <c r="H263" s="241"/>
      <c r="I263" s="16" t="s">
        <v>19</v>
      </c>
      <c r="J263" s="172">
        <v>0</v>
      </c>
      <c r="K263" s="172">
        <v>0</v>
      </c>
      <c r="L263" s="172">
        <v>0</v>
      </c>
      <c r="M263" s="172">
        <v>0</v>
      </c>
      <c r="N263" s="172">
        <v>0</v>
      </c>
      <c r="O263" s="172">
        <v>0</v>
      </c>
      <c r="P263" s="172">
        <v>0</v>
      </c>
      <c r="Q263" s="172">
        <v>0</v>
      </c>
      <c r="R263" s="172">
        <v>0</v>
      </c>
      <c r="S263" s="172">
        <v>0</v>
      </c>
      <c r="T263" s="172">
        <v>0</v>
      </c>
      <c r="U263" s="172">
        <v>0</v>
      </c>
    </row>
    <row r="264" spans="1:21" s="1" customFormat="1" ht="12.75" outlineLevel="1" thickBot="1" x14ac:dyDescent="0.25">
      <c r="A264" s="15" t="s">
        <v>408</v>
      </c>
      <c r="B264" s="254" t="s">
        <v>399</v>
      </c>
      <c r="C264" s="255"/>
      <c r="D264" s="255"/>
      <c r="E264" s="255"/>
      <c r="F264" s="255"/>
      <c r="G264" s="255"/>
      <c r="H264" s="256"/>
      <c r="I264" s="16" t="s">
        <v>19</v>
      </c>
      <c r="J264" s="172">
        <v>0</v>
      </c>
      <c r="K264" s="172">
        <v>0</v>
      </c>
      <c r="L264" s="172">
        <v>0</v>
      </c>
      <c r="M264" s="172">
        <v>0</v>
      </c>
      <c r="N264" s="172">
        <v>0</v>
      </c>
      <c r="O264" s="172">
        <v>0</v>
      </c>
      <c r="P264" s="172">
        <v>0</v>
      </c>
      <c r="Q264" s="172">
        <v>0</v>
      </c>
      <c r="R264" s="172">
        <v>0</v>
      </c>
      <c r="S264" s="172">
        <v>0</v>
      </c>
      <c r="T264" s="172">
        <v>0</v>
      </c>
      <c r="U264" s="172">
        <v>0</v>
      </c>
    </row>
    <row r="265" spans="1:21" s="1" customFormat="1" ht="12.75" outlineLevel="1" x14ac:dyDescent="0.2">
      <c r="A265" s="15" t="s">
        <v>409</v>
      </c>
      <c r="B265" s="239" t="s">
        <v>410</v>
      </c>
      <c r="C265" s="240"/>
      <c r="D265" s="240"/>
      <c r="E265" s="240"/>
      <c r="F265" s="240"/>
      <c r="G265" s="240"/>
      <c r="H265" s="241"/>
      <c r="I265" s="16" t="s">
        <v>19</v>
      </c>
      <c r="J265" s="115">
        <v>9.3800000000000008</v>
      </c>
      <c r="K265" s="179">
        <v>9.3800000000000008</v>
      </c>
      <c r="L265" s="18">
        <v>9.73</v>
      </c>
      <c r="M265" s="25">
        <v>9.73</v>
      </c>
      <c r="N265" s="25">
        <v>9.76</v>
      </c>
      <c r="O265" s="25">
        <v>9.76</v>
      </c>
      <c r="P265" s="180">
        <v>9.8000000000000007</v>
      </c>
      <c r="Q265" s="180">
        <v>9.8000000000000007</v>
      </c>
      <c r="R265" s="180">
        <v>9.81</v>
      </c>
      <c r="S265" s="180">
        <v>9.81</v>
      </c>
      <c r="T265" s="113">
        <v>9.81</v>
      </c>
      <c r="U265" s="114">
        <v>9.81</v>
      </c>
    </row>
    <row r="266" spans="1:21" s="1" customFormat="1" ht="12" outlineLevel="1" x14ac:dyDescent="0.2">
      <c r="A266" s="15" t="s">
        <v>411</v>
      </c>
      <c r="B266" s="254" t="s">
        <v>399</v>
      </c>
      <c r="C266" s="255"/>
      <c r="D266" s="255"/>
      <c r="E266" s="255"/>
      <c r="F266" s="255"/>
      <c r="G266" s="255"/>
      <c r="H266" s="256"/>
      <c r="I266" s="16" t="s">
        <v>19</v>
      </c>
      <c r="J266" s="172">
        <v>0</v>
      </c>
      <c r="K266" s="172">
        <v>0</v>
      </c>
      <c r="L266" s="172">
        <v>0</v>
      </c>
      <c r="M266" s="172">
        <v>0</v>
      </c>
      <c r="N266" s="172">
        <v>0</v>
      </c>
      <c r="O266" s="172">
        <v>0</v>
      </c>
      <c r="P266" s="172">
        <v>0</v>
      </c>
      <c r="Q266" s="172">
        <v>0</v>
      </c>
      <c r="R266" s="172">
        <v>0</v>
      </c>
      <c r="S266" s="172">
        <v>0</v>
      </c>
      <c r="T266" s="172">
        <v>0</v>
      </c>
      <c r="U266" s="172">
        <v>0</v>
      </c>
    </row>
    <row r="267" spans="1:21" s="1" customFormat="1" ht="12" outlineLevel="1" x14ac:dyDescent="0.2">
      <c r="A267" s="15" t="s">
        <v>412</v>
      </c>
      <c r="B267" s="239" t="s">
        <v>413</v>
      </c>
      <c r="C267" s="240"/>
      <c r="D267" s="240"/>
      <c r="E267" s="240"/>
      <c r="F267" s="240"/>
      <c r="G267" s="240"/>
      <c r="H267" s="241"/>
      <c r="I267" s="16" t="s">
        <v>19</v>
      </c>
      <c r="J267" s="172">
        <v>0</v>
      </c>
      <c r="K267" s="172">
        <v>0</v>
      </c>
      <c r="L267" s="172">
        <v>0</v>
      </c>
      <c r="M267" s="172">
        <v>0</v>
      </c>
      <c r="N267" s="172">
        <v>0</v>
      </c>
      <c r="O267" s="172">
        <v>0</v>
      </c>
      <c r="P267" s="172">
        <v>0</v>
      </c>
      <c r="Q267" s="172">
        <v>0</v>
      </c>
      <c r="R267" s="172">
        <v>0</v>
      </c>
      <c r="S267" s="172">
        <v>0</v>
      </c>
      <c r="T267" s="172">
        <v>0</v>
      </c>
      <c r="U267" s="172">
        <v>0</v>
      </c>
    </row>
    <row r="268" spans="1:21" s="1" customFormat="1" ht="12" outlineLevel="1" x14ac:dyDescent="0.2">
      <c r="A268" s="15" t="s">
        <v>414</v>
      </c>
      <c r="B268" s="254" t="s">
        <v>399</v>
      </c>
      <c r="C268" s="255"/>
      <c r="D268" s="255"/>
      <c r="E268" s="255"/>
      <c r="F268" s="255"/>
      <c r="G268" s="255"/>
      <c r="H268" s="256"/>
      <c r="I268" s="16" t="s">
        <v>19</v>
      </c>
      <c r="J268" s="172">
        <v>0</v>
      </c>
      <c r="K268" s="172">
        <v>0</v>
      </c>
      <c r="L268" s="172">
        <v>0</v>
      </c>
      <c r="M268" s="172">
        <v>0</v>
      </c>
      <c r="N268" s="172">
        <v>0</v>
      </c>
      <c r="O268" s="172">
        <v>0</v>
      </c>
      <c r="P268" s="172">
        <v>0</v>
      </c>
      <c r="Q268" s="172">
        <v>0</v>
      </c>
      <c r="R268" s="172">
        <v>0</v>
      </c>
      <c r="S268" s="172">
        <v>0</v>
      </c>
      <c r="T268" s="172">
        <v>0</v>
      </c>
      <c r="U268" s="172">
        <v>0</v>
      </c>
    </row>
    <row r="269" spans="1:21" s="1" customFormat="1" ht="12" outlineLevel="1" x14ac:dyDescent="0.2">
      <c r="A269" s="15" t="s">
        <v>415</v>
      </c>
      <c r="B269" s="239" t="s">
        <v>416</v>
      </c>
      <c r="C269" s="240"/>
      <c r="D269" s="240"/>
      <c r="E269" s="240"/>
      <c r="F269" s="240"/>
      <c r="G269" s="240"/>
      <c r="H269" s="241"/>
      <c r="I269" s="16" t="s">
        <v>19</v>
      </c>
      <c r="J269" s="172">
        <v>0</v>
      </c>
      <c r="K269" s="172">
        <v>0</v>
      </c>
      <c r="L269" s="172">
        <v>0</v>
      </c>
      <c r="M269" s="172">
        <v>0</v>
      </c>
      <c r="N269" s="172">
        <v>0</v>
      </c>
      <c r="O269" s="172">
        <v>0</v>
      </c>
      <c r="P269" s="172">
        <v>0</v>
      </c>
      <c r="Q269" s="172">
        <v>0</v>
      </c>
      <c r="R269" s="172">
        <v>0</v>
      </c>
      <c r="S269" s="172">
        <v>0</v>
      </c>
      <c r="T269" s="172">
        <v>0</v>
      </c>
      <c r="U269" s="172">
        <v>0</v>
      </c>
    </row>
    <row r="270" spans="1:21" s="1" customFormat="1" ht="12" outlineLevel="1" x14ac:dyDescent="0.2">
      <c r="A270" s="15" t="s">
        <v>417</v>
      </c>
      <c r="B270" s="254" t="s">
        <v>399</v>
      </c>
      <c r="C270" s="255"/>
      <c r="D270" s="255"/>
      <c r="E270" s="255"/>
      <c r="F270" s="255"/>
      <c r="G270" s="255"/>
      <c r="H270" s="256"/>
      <c r="I270" s="16" t="s">
        <v>19</v>
      </c>
      <c r="J270" s="172">
        <v>0</v>
      </c>
      <c r="K270" s="172">
        <v>0</v>
      </c>
      <c r="L270" s="172">
        <v>0</v>
      </c>
      <c r="M270" s="172">
        <v>0</v>
      </c>
      <c r="N270" s="172">
        <v>0</v>
      </c>
      <c r="O270" s="172">
        <v>0</v>
      </c>
      <c r="P270" s="172">
        <v>0</v>
      </c>
      <c r="Q270" s="172">
        <v>0</v>
      </c>
      <c r="R270" s="172">
        <v>0</v>
      </c>
      <c r="S270" s="172">
        <v>0</v>
      </c>
      <c r="T270" s="172">
        <v>0</v>
      </c>
      <c r="U270" s="172">
        <v>0</v>
      </c>
    </row>
    <row r="271" spans="1:21" s="1" customFormat="1" ht="12" outlineLevel="1" x14ac:dyDescent="0.2">
      <c r="A271" s="15" t="s">
        <v>418</v>
      </c>
      <c r="B271" s="239" t="s">
        <v>419</v>
      </c>
      <c r="C271" s="240"/>
      <c r="D271" s="240"/>
      <c r="E271" s="240"/>
      <c r="F271" s="240"/>
      <c r="G271" s="240"/>
      <c r="H271" s="241"/>
      <c r="I271" s="16" t="s">
        <v>19</v>
      </c>
      <c r="J271" s="172">
        <v>0</v>
      </c>
      <c r="K271" s="172">
        <v>0</v>
      </c>
      <c r="L271" s="172">
        <v>0</v>
      </c>
      <c r="M271" s="172">
        <v>0</v>
      </c>
      <c r="N271" s="172">
        <v>0</v>
      </c>
      <c r="O271" s="172">
        <v>0</v>
      </c>
      <c r="P271" s="172">
        <v>0</v>
      </c>
      <c r="Q271" s="172">
        <v>0</v>
      </c>
      <c r="R271" s="172">
        <v>0</v>
      </c>
      <c r="S271" s="172">
        <v>0</v>
      </c>
      <c r="T271" s="172">
        <v>0</v>
      </c>
      <c r="U271" s="172">
        <v>0</v>
      </c>
    </row>
    <row r="272" spans="1:21" s="1" customFormat="1" ht="12" outlineLevel="1" x14ac:dyDescent="0.2">
      <c r="A272" s="15" t="s">
        <v>420</v>
      </c>
      <c r="B272" s="254" t="s">
        <v>399</v>
      </c>
      <c r="C272" s="255"/>
      <c r="D272" s="255"/>
      <c r="E272" s="255"/>
      <c r="F272" s="255"/>
      <c r="G272" s="255"/>
      <c r="H272" s="256"/>
      <c r="I272" s="16" t="s">
        <v>19</v>
      </c>
      <c r="J272" s="172">
        <v>0</v>
      </c>
      <c r="K272" s="172">
        <v>0</v>
      </c>
      <c r="L272" s="172">
        <v>0</v>
      </c>
      <c r="M272" s="172">
        <v>0</v>
      </c>
      <c r="N272" s="172">
        <v>0</v>
      </c>
      <c r="O272" s="172">
        <v>0</v>
      </c>
      <c r="P272" s="172">
        <v>0</v>
      </c>
      <c r="Q272" s="172">
        <v>0</v>
      </c>
      <c r="R272" s="172">
        <v>0</v>
      </c>
      <c r="S272" s="172">
        <v>0</v>
      </c>
      <c r="T272" s="172">
        <v>0</v>
      </c>
      <c r="U272" s="172">
        <v>0</v>
      </c>
    </row>
    <row r="273" spans="1:21" s="1" customFormat="1" ht="12" outlineLevel="1" x14ac:dyDescent="0.2">
      <c r="A273" s="15" t="s">
        <v>418</v>
      </c>
      <c r="B273" s="239" t="s">
        <v>421</v>
      </c>
      <c r="C273" s="240"/>
      <c r="D273" s="240"/>
      <c r="E273" s="240"/>
      <c r="F273" s="240"/>
      <c r="G273" s="240"/>
      <c r="H273" s="241"/>
      <c r="I273" s="16" t="s">
        <v>19</v>
      </c>
      <c r="J273" s="172">
        <v>0</v>
      </c>
      <c r="K273" s="172">
        <v>0</v>
      </c>
      <c r="L273" s="172">
        <v>0</v>
      </c>
      <c r="M273" s="172">
        <v>0</v>
      </c>
      <c r="N273" s="172">
        <v>0</v>
      </c>
      <c r="O273" s="172">
        <v>0</v>
      </c>
      <c r="P273" s="172">
        <v>0</v>
      </c>
      <c r="Q273" s="172">
        <v>0</v>
      </c>
      <c r="R273" s="172">
        <v>0</v>
      </c>
      <c r="S273" s="172">
        <v>0</v>
      </c>
      <c r="T273" s="172">
        <v>0</v>
      </c>
      <c r="U273" s="172">
        <v>0</v>
      </c>
    </row>
    <row r="274" spans="1:21" s="1" customFormat="1" ht="12" outlineLevel="1" x14ac:dyDescent="0.2">
      <c r="A274" s="15" t="s">
        <v>422</v>
      </c>
      <c r="B274" s="254" t="s">
        <v>399</v>
      </c>
      <c r="C274" s="255"/>
      <c r="D274" s="255"/>
      <c r="E274" s="255"/>
      <c r="F274" s="255"/>
      <c r="G274" s="255"/>
      <c r="H274" s="256"/>
      <c r="I274" s="16" t="s">
        <v>19</v>
      </c>
      <c r="J274" s="172">
        <v>0</v>
      </c>
      <c r="K274" s="172">
        <v>0</v>
      </c>
      <c r="L274" s="172">
        <v>0</v>
      </c>
      <c r="M274" s="172">
        <v>0</v>
      </c>
      <c r="N274" s="172">
        <v>0</v>
      </c>
      <c r="O274" s="172">
        <v>0</v>
      </c>
      <c r="P274" s="172">
        <v>0</v>
      </c>
      <c r="Q274" s="172">
        <v>0</v>
      </c>
      <c r="R274" s="172">
        <v>0</v>
      </c>
      <c r="S274" s="172">
        <v>0</v>
      </c>
      <c r="T274" s="172">
        <v>0</v>
      </c>
      <c r="U274" s="172">
        <v>0</v>
      </c>
    </row>
    <row r="275" spans="1:21" s="1" customFormat="1" ht="24" customHeight="1" outlineLevel="1" x14ac:dyDescent="0.2">
      <c r="A275" s="15" t="s">
        <v>423</v>
      </c>
      <c r="B275" s="248" t="s">
        <v>424</v>
      </c>
      <c r="C275" s="249"/>
      <c r="D275" s="249"/>
      <c r="E275" s="249"/>
      <c r="F275" s="249"/>
      <c r="G275" s="249"/>
      <c r="H275" s="250"/>
      <c r="I275" s="16" t="s">
        <v>19</v>
      </c>
      <c r="J275" s="172">
        <v>0</v>
      </c>
      <c r="K275" s="172">
        <v>0</v>
      </c>
      <c r="L275" s="172">
        <v>0</v>
      </c>
      <c r="M275" s="172">
        <v>0</v>
      </c>
      <c r="N275" s="172">
        <v>0</v>
      </c>
      <c r="O275" s="172">
        <v>0</v>
      </c>
      <c r="P275" s="172">
        <v>0</v>
      </c>
      <c r="Q275" s="172">
        <v>0</v>
      </c>
      <c r="R275" s="172">
        <v>0</v>
      </c>
      <c r="S275" s="172">
        <v>0</v>
      </c>
      <c r="T275" s="172">
        <v>0</v>
      </c>
      <c r="U275" s="172">
        <v>0</v>
      </c>
    </row>
    <row r="276" spans="1:21" s="1" customFormat="1" ht="12" outlineLevel="1" x14ac:dyDescent="0.2">
      <c r="A276" s="15" t="s">
        <v>425</v>
      </c>
      <c r="B276" s="254" t="s">
        <v>399</v>
      </c>
      <c r="C276" s="255"/>
      <c r="D276" s="255"/>
      <c r="E276" s="255"/>
      <c r="F276" s="255"/>
      <c r="G276" s="255"/>
      <c r="H276" s="256"/>
      <c r="I276" s="16" t="s">
        <v>19</v>
      </c>
      <c r="J276" s="172">
        <v>0</v>
      </c>
      <c r="K276" s="172">
        <v>0</v>
      </c>
      <c r="L276" s="172">
        <v>0</v>
      </c>
      <c r="M276" s="172">
        <v>0</v>
      </c>
      <c r="N276" s="172">
        <v>0</v>
      </c>
      <c r="O276" s="172">
        <v>0</v>
      </c>
      <c r="P276" s="172">
        <v>0</v>
      </c>
      <c r="Q276" s="172">
        <v>0</v>
      </c>
      <c r="R276" s="172">
        <v>0</v>
      </c>
      <c r="S276" s="172">
        <v>0</v>
      </c>
      <c r="T276" s="172">
        <v>0</v>
      </c>
      <c r="U276" s="172">
        <v>0</v>
      </c>
    </row>
    <row r="277" spans="1:21" s="1" customFormat="1" ht="12" outlineLevel="1" x14ac:dyDescent="0.2">
      <c r="A277" s="15" t="s">
        <v>426</v>
      </c>
      <c r="B277" s="254" t="s">
        <v>43</v>
      </c>
      <c r="C277" s="255"/>
      <c r="D277" s="255"/>
      <c r="E277" s="255"/>
      <c r="F277" s="255"/>
      <c r="G277" s="255"/>
      <c r="H277" s="256"/>
      <c r="I277" s="16" t="s">
        <v>19</v>
      </c>
      <c r="J277" s="172">
        <v>0</v>
      </c>
      <c r="K277" s="172">
        <v>0</v>
      </c>
      <c r="L277" s="172">
        <v>0</v>
      </c>
      <c r="M277" s="172">
        <v>0</v>
      </c>
      <c r="N277" s="172">
        <v>0</v>
      </c>
      <c r="O277" s="172">
        <v>0</v>
      </c>
      <c r="P277" s="172">
        <v>0</v>
      </c>
      <c r="Q277" s="172">
        <v>0</v>
      </c>
      <c r="R277" s="172">
        <v>0</v>
      </c>
      <c r="S277" s="172">
        <v>0</v>
      </c>
      <c r="T277" s="172">
        <v>0</v>
      </c>
      <c r="U277" s="172">
        <v>0</v>
      </c>
    </row>
    <row r="278" spans="1:21" s="1" customFormat="1" ht="12" outlineLevel="1" x14ac:dyDescent="0.2">
      <c r="A278" s="15" t="s">
        <v>427</v>
      </c>
      <c r="B278" s="251" t="s">
        <v>399</v>
      </c>
      <c r="C278" s="252"/>
      <c r="D278" s="252"/>
      <c r="E278" s="252"/>
      <c r="F278" s="252"/>
      <c r="G278" s="252"/>
      <c r="H278" s="253"/>
      <c r="I278" s="16" t="s">
        <v>19</v>
      </c>
      <c r="J278" s="172">
        <v>0</v>
      </c>
      <c r="K278" s="172">
        <v>0</v>
      </c>
      <c r="L278" s="172">
        <v>0</v>
      </c>
      <c r="M278" s="172">
        <v>0</v>
      </c>
      <c r="N278" s="172">
        <v>0</v>
      </c>
      <c r="O278" s="172">
        <v>0</v>
      </c>
      <c r="P278" s="172">
        <v>0</v>
      </c>
      <c r="Q278" s="172">
        <v>0</v>
      </c>
      <c r="R278" s="172">
        <v>0</v>
      </c>
      <c r="S278" s="172">
        <v>0</v>
      </c>
      <c r="T278" s="172">
        <v>0</v>
      </c>
      <c r="U278" s="172">
        <v>0</v>
      </c>
    </row>
    <row r="279" spans="1:21" s="1" customFormat="1" ht="12" outlineLevel="1" x14ac:dyDescent="0.2">
      <c r="A279" s="15" t="s">
        <v>428</v>
      </c>
      <c r="B279" s="254" t="s">
        <v>45</v>
      </c>
      <c r="C279" s="255"/>
      <c r="D279" s="255"/>
      <c r="E279" s="255"/>
      <c r="F279" s="255"/>
      <c r="G279" s="255"/>
      <c r="H279" s="256"/>
      <c r="I279" s="16" t="s">
        <v>19</v>
      </c>
      <c r="J279" s="172">
        <v>0</v>
      </c>
      <c r="K279" s="172">
        <v>0</v>
      </c>
      <c r="L279" s="172">
        <v>0</v>
      </c>
      <c r="M279" s="172">
        <v>0</v>
      </c>
      <c r="N279" s="172">
        <v>0</v>
      </c>
      <c r="O279" s="172">
        <v>0</v>
      </c>
      <c r="P279" s="172">
        <v>0</v>
      </c>
      <c r="Q279" s="172">
        <v>0</v>
      </c>
      <c r="R279" s="172">
        <v>0</v>
      </c>
      <c r="S279" s="172">
        <v>0</v>
      </c>
      <c r="T279" s="172">
        <v>0</v>
      </c>
      <c r="U279" s="172">
        <v>0</v>
      </c>
    </row>
    <row r="280" spans="1:21" s="1" customFormat="1" ht="12" outlineLevel="1" x14ac:dyDescent="0.2">
      <c r="A280" s="15" t="s">
        <v>429</v>
      </c>
      <c r="B280" s="251" t="s">
        <v>399</v>
      </c>
      <c r="C280" s="252"/>
      <c r="D280" s="252"/>
      <c r="E280" s="252"/>
      <c r="F280" s="252"/>
      <c r="G280" s="252"/>
      <c r="H280" s="253"/>
      <c r="I280" s="16" t="s">
        <v>19</v>
      </c>
      <c r="J280" s="172">
        <v>0</v>
      </c>
      <c r="K280" s="172">
        <v>0</v>
      </c>
      <c r="L280" s="172">
        <v>0</v>
      </c>
      <c r="M280" s="172">
        <v>0</v>
      </c>
      <c r="N280" s="172">
        <v>0</v>
      </c>
      <c r="O280" s="172">
        <v>0</v>
      </c>
      <c r="P280" s="172">
        <v>0</v>
      </c>
      <c r="Q280" s="172">
        <v>0</v>
      </c>
      <c r="R280" s="172">
        <v>0</v>
      </c>
      <c r="S280" s="172">
        <v>0</v>
      </c>
      <c r="T280" s="172">
        <v>0</v>
      </c>
      <c r="U280" s="172">
        <v>0</v>
      </c>
    </row>
    <row r="281" spans="1:21" s="1" customFormat="1" ht="12" outlineLevel="1" x14ac:dyDescent="0.2">
      <c r="A281" s="15" t="s">
        <v>430</v>
      </c>
      <c r="B281" s="239" t="s">
        <v>431</v>
      </c>
      <c r="C281" s="240"/>
      <c r="D281" s="240"/>
      <c r="E281" s="240"/>
      <c r="F281" s="240"/>
      <c r="G281" s="240"/>
      <c r="H281" s="241"/>
      <c r="I281" s="16" t="s">
        <v>19</v>
      </c>
      <c r="J281" s="172">
        <v>0</v>
      </c>
      <c r="K281" s="172">
        <v>0</v>
      </c>
      <c r="L281" s="172">
        <v>0</v>
      </c>
      <c r="M281" s="172">
        <v>0</v>
      </c>
      <c r="N281" s="172">
        <v>0</v>
      </c>
      <c r="O281" s="172">
        <v>0</v>
      </c>
      <c r="P281" s="172">
        <v>0</v>
      </c>
      <c r="Q281" s="172">
        <v>0</v>
      </c>
      <c r="R281" s="172">
        <v>0</v>
      </c>
      <c r="S281" s="172">
        <v>0</v>
      </c>
      <c r="T281" s="172">
        <v>0</v>
      </c>
      <c r="U281" s="172">
        <v>0</v>
      </c>
    </row>
    <row r="282" spans="1:21" s="1" customFormat="1" ht="12" outlineLevel="1" x14ac:dyDescent="0.2">
      <c r="A282" s="15" t="s">
        <v>432</v>
      </c>
      <c r="B282" s="254" t="s">
        <v>399</v>
      </c>
      <c r="C282" s="255"/>
      <c r="D282" s="255"/>
      <c r="E282" s="255"/>
      <c r="F282" s="255"/>
      <c r="G282" s="255"/>
      <c r="H282" s="256"/>
      <c r="I282" s="16" t="s">
        <v>19</v>
      </c>
      <c r="J282" s="172">
        <v>0</v>
      </c>
      <c r="K282" s="172">
        <v>0</v>
      </c>
      <c r="L282" s="172">
        <v>0</v>
      </c>
      <c r="M282" s="172">
        <v>0</v>
      </c>
      <c r="N282" s="172">
        <v>0</v>
      </c>
      <c r="O282" s="172">
        <v>0</v>
      </c>
      <c r="P282" s="172">
        <v>0</v>
      </c>
      <c r="Q282" s="172">
        <v>0</v>
      </c>
      <c r="R282" s="172">
        <v>0</v>
      </c>
      <c r="S282" s="172">
        <v>0</v>
      </c>
      <c r="T282" s="172">
        <v>0</v>
      </c>
      <c r="U282" s="172">
        <v>0</v>
      </c>
    </row>
    <row r="283" spans="1:21" s="1" customFormat="1" ht="12.75" x14ac:dyDescent="0.2">
      <c r="A283" s="15" t="s">
        <v>433</v>
      </c>
      <c r="B283" s="216" t="s">
        <v>434</v>
      </c>
      <c r="C283" s="217"/>
      <c r="D283" s="217"/>
      <c r="E283" s="217"/>
      <c r="F283" s="217"/>
      <c r="G283" s="217"/>
      <c r="H283" s="218"/>
      <c r="I283" s="16" t="s">
        <v>19</v>
      </c>
      <c r="J283" s="115">
        <v>25.363</v>
      </c>
      <c r="K283" s="179">
        <v>26.12</v>
      </c>
      <c r="L283" s="15">
        <v>25.363</v>
      </c>
      <c r="M283" s="17">
        <v>25.169</v>
      </c>
      <c r="N283" s="17">
        <v>25.169</v>
      </c>
      <c r="O283" s="17">
        <v>37.65</v>
      </c>
      <c r="P283" s="128">
        <v>26</v>
      </c>
      <c r="Q283" s="128">
        <v>26</v>
      </c>
      <c r="R283" s="128">
        <v>25.15</v>
      </c>
      <c r="S283" s="128">
        <v>25.15</v>
      </c>
      <c r="T283" s="128">
        <v>25.15</v>
      </c>
      <c r="U283" s="128">
        <v>25.15</v>
      </c>
    </row>
    <row r="284" spans="1:21" s="1" customFormat="1" ht="11.25" customHeight="1" outlineLevel="1" x14ac:dyDescent="0.2">
      <c r="A284" s="15" t="s">
        <v>435</v>
      </c>
      <c r="B284" s="239" t="s">
        <v>436</v>
      </c>
      <c r="C284" s="240"/>
      <c r="D284" s="240"/>
      <c r="E284" s="240"/>
      <c r="F284" s="240"/>
      <c r="G284" s="240"/>
      <c r="H284" s="241"/>
      <c r="I284" s="16" t="s">
        <v>19</v>
      </c>
      <c r="J284" s="172">
        <v>0</v>
      </c>
      <c r="K284" s="172">
        <v>0</v>
      </c>
      <c r="L284" s="172">
        <v>0</v>
      </c>
      <c r="M284" s="172">
        <v>0</v>
      </c>
      <c r="N284" s="172">
        <v>0</v>
      </c>
      <c r="O284" s="172">
        <v>0</v>
      </c>
      <c r="P284" s="172">
        <v>0</v>
      </c>
      <c r="Q284" s="172">
        <v>0</v>
      </c>
      <c r="R284" s="172">
        <v>0</v>
      </c>
      <c r="S284" s="172">
        <v>0</v>
      </c>
      <c r="T284" s="172">
        <v>0</v>
      </c>
      <c r="U284" s="172">
        <v>0</v>
      </c>
    </row>
    <row r="285" spans="1:21" s="1" customFormat="1" ht="12" outlineLevel="1" x14ac:dyDescent="0.2">
      <c r="A285" s="15" t="s">
        <v>437</v>
      </c>
      <c r="B285" s="254" t="s">
        <v>399</v>
      </c>
      <c r="C285" s="255"/>
      <c r="D285" s="255"/>
      <c r="E285" s="255"/>
      <c r="F285" s="255"/>
      <c r="G285" s="255"/>
      <c r="H285" s="256"/>
      <c r="I285" s="16" t="s">
        <v>19</v>
      </c>
      <c r="J285" s="172">
        <v>0</v>
      </c>
      <c r="K285" s="172">
        <v>0</v>
      </c>
      <c r="L285" s="172">
        <v>0</v>
      </c>
      <c r="M285" s="172">
        <v>0</v>
      </c>
      <c r="N285" s="172">
        <v>0</v>
      </c>
      <c r="O285" s="172">
        <v>0</v>
      </c>
      <c r="P285" s="172">
        <v>0</v>
      </c>
      <c r="Q285" s="172">
        <v>0</v>
      </c>
      <c r="R285" s="172">
        <v>0</v>
      </c>
      <c r="S285" s="172">
        <v>0</v>
      </c>
      <c r="T285" s="172">
        <v>0</v>
      </c>
      <c r="U285" s="172">
        <v>0</v>
      </c>
    </row>
    <row r="286" spans="1:21" s="1" customFormat="1" ht="12" outlineLevel="1" x14ac:dyDescent="0.2">
      <c r="A286" s="15" t="s">
        <v>438</v>
      </c>
      <c r="B286" s="239" t="s">
        <v>439</v>
      </c>
      <c r="C286" s="240"/>
      <c r="D286" s="240"/>
      <c r="E286" s="240"/>
      <c r="F286" s="240"/>
      <c r="G286" s="240"/>
      <c r="H286" s="241"/>
      <c r="I286" s="16" t="s">
        <v>19</v>
      </c>
      <c r="J286" s="172">
        <v>0</v>
      </c>
      <c r="K286" s="172">
        <v>0</v>
      </c>
      <c r="L286" s="172">
        <v>0</v>
      </c>
      <c r="M286" s="172">
        <v>0</v>
      </c>
      <c r="N286" s="172">
        <v>0</v>
      </c>
      <c r="O286" s="172">
        <v>0</v>
      </c>
      <c r="P286" s="172">
        <v>0</v>
      </c>
      <c r="Q286" s="172">
        <v>0</v>
      </c>
      <c r="R286" s="172">
        <v>0</v>
      </c>
      <c r="S286" s="172">
        <v>0</v>
      </c>
      <c r="T286" s="172">
        <v>0</v>
      </c>
      <c r="U286" s="172">
        <v>0</v>
      </c>
    </row>
    <row r="287" spans="1:21" s="1" customFormat="1" ht="12" outlineLevel="1" x14ac:dyDescent="0.2">
      <c r="A287" s="15" t="s">
        <v>440</v>
      </c>
      <c r="B287" s="254" t="s">
        <v>268</v>
      </c>
      <c r="C287" s="255"/>
      <c r="D287" s="255"/>
      <c r="E287" s="255"/>
      <c r="F287" s="255"/>
      <c r="G287" s="255"/>
      <c r="H287" s="256"/>
      <c r="I287" s="16" t="s">
        <v>19</v>
      </c>
      <c r="J287" s="172">
        <v>0</v>
      </c>
      <c r="K287" s="172">
        <v>0</v>
      </c>
      <c r="L287" s="172">
        <v>0</v>
      </c>
      <c r="M287" s="172">
        <v>0</v>
      </c>
      <c r="N287" s="172">
        <v>0</v>
      </c>
      <c r="O287" s="172">
        <v>0</v>
      </c>
      <c r="P287" s="172">
        <v>0</v>
      </c>
      <c r="Q287" s="172">
        <v>0</v>
      </c>
      <c r="R287" s="172">
        <v>0</v>
      </c>
      <c r="S287" s="172">
        <v>0</v>
      </c>
      <c r="T287" s="172">
        <v>0</v>
      </c>
      <c r="U287" s="172">
        <v>0</v>
      </c>
    </row>
    <row r="288" spans="1:21" s="1" customFormat="1" ht="12" outlineLevel="1" x14ac:dyDescent="0.2">
      <c r="A288" s="15" t="s">
        <v>441</v>
      </c>
      <c r="B288" s="251" t="s">
        <v>399</v>
      </c>
      <c r="C288" s="252"/>
      <c r="D288" s="252"/>
      <c r="E288" s="252"/>
      <c r="F288" s="252"/>
      <c r="G288" s="252"/>
      <c r="H288" s="253"/>
      <c r="I288" s="16" t="s">
        <v>19</v>
      </c>
      <c r="J288" s="172">
        <v>0</v>
      </c>
      <c r="K288" s="172">
        <v>0</v>
      </c>
      <c r="L288" s="172">
        <v>0</v>
      </c>
      <c r="M288" s="172">
        <v>0</v>
      </c>
      <c r="N288" s="172">
        <v>0</v>
      </c>
      <c r="O288" s="172">
        <v>0</v>
      </c>
      <c r="P288" s="172">
        <v>0</v>
      </c>
      <c r="Q288" s="172">
        <v>0</v>
      </c>
      <c r="R288" s="172">
        <v>0</v>
      </c>
      <c r="S288" s="172">
        <v>0</v>
      </c>
      <c r="T288" s="172">
        <v>0</v>
      </c>
      <c r="U288" s="172">
        <v>0</v>
      </c>
    </row>
    <row r="289" spans="1:21" s="1" customFormat="1" ht="12" outlineLevel="1" x14ac:dyDescent="0.2">
      <c r="A289" s="15" t="s">
        <v>442</v>
      </c>
      <c r="B289" s="254" t="s">
        <v>443</v>
      </c>
      <c r="C289" s="255"/>
      <c r="D289" s="255"/>
      <c r="E289" s="255"/>
      <c r="F289" s="255"/>
      <c r="G289" s="255"/>
      <c r="H289" s="256"/>
      <c r="I289" s="16" t="s">
        <v>19</v>
      </c>
      <c r="J289" s="172">
        <v>0</v>
      </c>
      <c r="K289" s="172">
        <v>0</v>
      </c>
      <c r="L289" s="172">
        <v>0</v>
      </c>
      <c r="M289" s="172">
        <v>0</v>
      </c>
      <c r="N289" s="172">
        <v>0</v>
      </c>
      <c r="O289" s="172">
        <v>0</v>
      </c>
      <c r="P289" s="172">
        <v>0</v>
      </c>
      <c r="Q289" s="172">
        <v>0</v>
      </c>
      <c r="R289" s="172">
        <v>0</v>
      </c>
      <c r="S289" s="172">
        <v>0</v>
      </c>
      <c r="T289" s="172">
        <v>0</v>
      </c>
      <c r="U289" s="172">
        <v>0</v>
      </c>
    </row>
    <row r="290" spans="1:21" s="1" customFormat="1" ht="12" outlineLevel="1" x14ac:dyDescent="0.2">
      <c r="A290" s="15" t="s">
        <v>444</v>
      </c>
      <c r="B290" s="251" t="s">
        <v>399</v>
      </c>
      <c r="C290" s="252"/>
      <c r="D290" s="252"/>
      <c r="E290" s="252"/>
      <c r="F290" s="252"/>
      <c r="G290" s="252"/>
      <c r="H290" s="253"/>
      <c r="I290" s="16" t="s">
        <v>19</v>
      </c>
      <c r="J290" s="172">
        <v>0</v>
      </c>
      <c r="K290" s="172">
        <v>0</v>
      </c>
      <c r="L290" s="172">
        <v>0</v>
      </c>
      <c r="M290" s="172">
        <v>0</v>
      </c>
      <c r="N290" s="172">
        <v>0</v>
      </c>
      <c r="O290" s="172">
        <v>0</v>
      </c>
      <c r="P290" s="172">
        <v>0</v>
      </c>
      <c r="Q290" s="172">
        <v>0</v>
      </c>
      <c r="R290" s="172">
        <v>0</v>
      </c>
      <c r="S290" s="172">
        <v>0</v>
      </c>
      <c r="T290" s="172">
        <v>0</v>
      </c>
      <c r="U290" s="172">
        <v>0</v>
      </c>
    </row>
    <row r="291" spans="1:21" s="1" customFormat="1" ht="24" customHeight="1" outlineLevel="1" x14ac:dyDescent="0.2">
      <c r="A291" s="15" t="s">
        <v>445</v>
      </c>
      <c r="B291" s="248" t="s">
        <v>446</v>
      </c>
      <c r="C291" s="249"/>
      <c r="D291" s="249"/>
      <c r="E291" s="249"/>
      <c r="F291" s="249"/>
      <c r="G291" s="249"/>
      <c r="H291" s="250"/>
      <c r="I291" s="16" t="s">
        <v>19</v>
      </c>
      <c r="J291" s="172">
        <v>0</v>
      </c>
      <c r="K291" s="172">
        <v>0</v>
      </c>
      <c r="L291" s="172">
        <v>0</v>
      </c>
      <c r="M291" s="172">
        <v>0</v>
      </c>
      <c r="N291" s="172">
        <v>0</v>
      </c>
      <c r="O291" s="172">
        <v>0</v>
      </c>
      <c r="P291" s="172">
        <v>0</v>
      </c>
      <c r="Q291" s="172">
        <v>0</v>
      </c>
      <c r="R291" s="172">
        <v>0</v>
      </c>
      <c r="S291" s="172">
        <v>0</v>
      </c>
      <c r="T291" s="172">
        <v>0</v>
      </c>
      <c r="U291" s="172">
        <v>0</v>
      </c>
    </row>
    <row r="292" spans="1:21" s="1" customFormat="1" ht="12" outlineLevel="1" x14ac:dyDescent="0.2">
      <c r="A292" s="15" t="s">
        <v>447</v>
      </c>
      <c r="B292" s="254" t="s">
        <v>399</v>
      </c>
      <c r="C292" s="255"/>
      <c r="D292" s="255"/>
      <c r="E292" s="255"/>
      <c r="F292" s="255"/>
      <c r="G292" s="255"/>
      <c r="H292" s="256"/>
      <c r="I292" s="16" t="s">
        <v>19</v>
      </c>
      <c r="J292" s="172">
        <v>0</v>
      </c>
      <c r="K292" s="172">
        <v>0</v>
      </c>
      <c r="L292" s="172">
        <v>0</v>
      </c>
      <c r="M292" s="172">
        <v>0</v>
      </c>
      <c r="N292" s="172">
        <v>0</v>
      </c>
      <c r="O292" s="172">
        <v>0</v>
      </c>
      <c r="P292" s="172">
        <v>0</v>
      </c>
      <c r="Q292" s="172">
        <v>0</v>
      </c>
      <c r="R292" s="172">
        <v>0</v>
      </c>
      <c r="S292" s="172">
        <v>0</v>
      </c>
      <c r="T292" s="172">
        <v>0</v>
      </c>
      <c r="U292" s="172">
        <v>0</v>
      </c>
    </row>
    <row r="293" spans="1:21" s="1" customFormat="1" ht="12" outlineLevel="1" x14ac:dyDescent="0.2">
      <c r="A293" s="15" t="s">
        <v>448</v>
      </c>
      <c r="B293" s="239" t="s">
        <v>449</v>
      </c>
      <c r="C293" s="240"/>
      <c r="D293" s="240"/>
      <c r="E293" s="240"/>
      <c r="F293" s="240"/>
      <c r="G293" s="240"/>
      <c r="H293" s="241"/>
      <c r="I293" s="16" t="s">
        <v>19</v>
      </c>
      <c r="J293" s="172">
        <v>0</v>
      </c>
      <c r="K293" s="172">
        <v>0</v>
      </c>
      <c r="L293" s="172">
        <v>0</v>
      </c>
      <c r="M293" s="172">
        <v>0</v>
      </c>
      <c r="N293" s="172">
        <v>0</v>
      </c>
      <c r="O293" s="172">
        <v>0</v>
      </c>
      <c r="P293" s="172">
        <v>0</v>
      </c>
      <c r="Q293" s="172">
        <v>0</v>
      </c>
      <c r="R293" s="172">
        <v>0</v>
      </c>
      <c r="S293" s="172">
        <v>0</v>
      </c>
      <c r="T293" s="172">
        <v>0</v>
      </c>
      <c r="U293" s="172">
        <v>0</v>
      </c>
    </row>
    <row r="294" spans="1:21" s="1" customFormat="1" ht="12" outlineLevel="1" x14ac:dyDescent="0.2">
      <c r="A294" s="15" t="s">
        <v>450</v>
      </c>
      <c r="B294" s="254" t="s">
        <v>399</v>
      </c>
      <c r="C294" s="255"/>
      <c r="D294" s="255"/>
      <c r="E294" s="255"/>
      <c r="F294" s="255"/>
      <c r="G294" s="255"/>
      <c r="H294" s="256"/>
      <c r="I294" s="16" t="s">
        <v>19</v>
      </c>
      <c r="J294" s="172">
        <v>0</v>
      </c>
      <c r="K294" s="172">
        <v>0</v>
      </c>
      <c r="L294" s="172">
        <v>0</v>
      </c>
      <c r="M294" s="172">
        <v>0</v>
      </c>
      <c r="N294" s="172">
        <v>0</v>
      </c>
      <c r="O294" s="172">
        <v>0</v>
      </c>
      <c r="P294" s="172">
        <v>0</v>
      </c>
      <c r="Q294" s="172">
        <v>0</v>
      </c>
      <c r="R294" s="172">
        <v>0</v>
      </c>
      <c r="S294" s="172">
        <v>0</v>
      </c>
      <c r="T294" s="172">
        <v>0</v>
      </c>
      <c r="U294" s="172">
        <v>0</v>
      </c>
    </row>
    <row r="295" spans="1:21" s="1" customFormat="1" ht="12" outlineLevel="1" x14ac:dyDescent="0.2">
      <c r="A295" s="15" t="s">
        <v>451</v>
      </c>
      <c r="B295" s="239" t="s">
        <v>452</v>
      </c>
      <c r="C295" s="240"/>
      <c r="D295" s="240"/>
      <c r="E295" s="240"/>
      <c r="F295" s="240"/>
      <c r="G295" s="240"/>
      <c r="H295" s="241"/>
      <c r="I295" s="16" t="s">
        <v>19</v>
      </c>
      <c r="J295" s="172">
        <v>0</v>
      </c>
      <c r="K295" s="172">
        <v>0</v>
      </c>
      <c r="L295" s="172">
        <v>0</v>
      </c>
      <c r="M295" s="172">
        <v>0</v>
      </c>
      <c r="N295" s="172">
        <v>0</v>
      </c>
      <c r="O295" s="172">
        <v>0</v>
      </c>
      <c r="P295" s="172">
        <v>0</v>
      </c>
      <c r="Q295" s="172">
        <v>0</v>
      </c>
      <c r="R295" s="172">
        <v>0</v>
      </c>
      <c r="S295" s="172">
        <v>0</v>
      </c>
      <c r="T295" s="172">
        <v>0</v>
      </c>
      <c r="U295" s="172">
        <v>0</v>
      </c>
    </row>
    <row r="296" spans="1:21" s="1" customFormat="1" ht="12" outlineLevel="1" x14ac:dyDescent="0.2">
      <c r="A296" s="15" t="s">
        <v>453</v>
      </c>
      <c r="B296" s="254" t="s">
        <v>399</v>
      </c>
      <c r="C296" s="255"/>
      <c r="D296" s="255"/>
      <c r="E296" s="255"/>
      <c r="F296" s="255"/>
      <c r="G296" s="255"/>
      <c r="H296" s="256"/>
      <c r="I296" s="16" t="s">
        <v>19</v>
      </c>
      <c r="J296" s="172">
        <v>0</v>
      </c>
      <c r="K296" s="172">
        <v>0</v>
      </c>
      <c r="L296" s="172">
        <v>0</v>
      </c>
      <c r="M296" s="172">
        <v>0</v>
      </c>
      <c r="N296" s="172">
        <v>0</v>
      </c>
      <c r="O296" s="172">
        <v>0</v>
      </c>
      <c r="P296" s="172">
        <v>0</v>
      </c>
      <c r="Q296" s="172">
        <v>0</v>
      </c>
      <c r="R296" s="172">
        <v>0</v>
      </c>
      <c r="S296" s="172">
        <v>0</v>
      </c>
      <c r="T296" s="172">
        <v>0</v>
      </c>
      <c r="U296" s="172">
        <v>0</v>
      </c>
    </row>
    <row r="297" spans="1:21" s="1" customFormat="1" ht="12" outlineLevel="1" x14ac:dyDescent="0.2">
      <c r="A297" s="15" t="s">
        <v>454</v>
      </c>
      <c r="B297" s="239" t="s">
        <v>455</v>
      </c>
      <c r="C297" s="240"/>
      <c r="D297" s="240"/>
      <c r="E297" s="240"/>
      <c r="F297" s="240"/>
      <c r="G297" s="240"/>
      <c r="H297" s="241"/>
      <c r="I297" s="16" t="s">
        <v>19</v>
      </c>
      <c r="J297" s="172">
        <v>0</v>
      </c>
      <c r="K297" s="172">
        <v>0</v>
      </c>
      <c r="L297" s="172">
        <v>0</v>
      </c>
      <c r="M297" s="172">
        <v>0</v>
      </c>
      <c r="N297" s="172">
        <v>0</v>
      </c>
      <c r="O297" s="172">
        <v>0</v>
      </c>
      <c r="P297" s="172">
        <v>0</v>
      </c>
      <c r="Q297" s="172">
        <v>0</v>
      </c>
      <c r="R297" s="172">
        <v>0</v>
      </c>
      <c r="S297" s="172">
        <v>0</v>
      </c>
      <c r="T297" s="172">
        <v>0</v>
      </c>
      <c r="U297" s="172">
        <v>0</v>
      </c>
    </row>
    <row r="298" spans="1:21" s="1" customFormat="1" ht="12" outlineLevel="1" x14ac:dyDescent="0.2">
      <c r="A298" s="15" t="s">
        <v>456</v>
      </c>
      <c r="B298" s="254" t="s">
        <v>399</v>
      </c>
      <c r="C298" s="255"/>
      <c r="D298" s="255"/>
      <c r="E298" s="255"/>
      <c r="F298" s="255"/>
      <c r="G298" s="255"/>
      <c r="H298" s="256"/>
      <c r="I298" s="16" t="s">
        <v>19</v>
      </c>
      <c r="J298" s="172">
        <v>0</v>
      </c>
      <c r="K298" s="172">
        <v>0</v>
      </c>
      <c r="L298" s="172">
        <v>0</v>
      </c>
      <c r="M298" s="172">
        <v>0</v>
      </c>
      <c r="N298" s="172">
        <v>0</v>
      </c>
      <c r="O298" s="172">
        <v>0</v>
      </c>
      <c r="P298" s="172">
        <v>0</v>
      </c>
      <c r="Q298" s="172">
        <v>0</v>
      </c>
      <c r="R298" s="172">
        <v>0</v>
      </c>
      <c r="S298" s="172">
        <v>0</v>
      </c>
      <c r="T298" s="172">
        <v>0</v>
      </c>
      <c r="U298" s="172">
        <v>0</v>
      </c>
    </row>
    <row r="299" spans="1:21" s="1" customFormat="1" ht="12" outlineLevel="1" x14ac:dyDescent="0.2">
      <c r="A299" s="15" t="s">
        <v>457</v>
      </c>
      <c r="B299" s="239" t="s">
        <v>458</v>
      </c>
      <c r="C299" s="240"/>
      <c r="D299" s="240"/>
      <c r="E299" s="240"/>
      <c r="F299" s="240"/>
      <c r="G299" s="240"/>
      <c r="H299" s="241"/>
      <c r="I299" s="16" t="s">
        <v>19</v>
      </c>
      <c r="J299" s="172">
        <v>0</v>
      </c>
      <c r="K299" s="172">
        <v>0</v>
      </c>
      <c r="L299" s="172">
        <v>0</v>
      </c>
      <c r="M299" s="172">
        <v>0</v>
      </c>
      <c r="N299" s="172">
        <v>0</v>
      </c>
      <c r="O299" s="172">
        <v>0</v>
      </c>
      <c r="P299" s="172">
        <v>0</v>
      </c>
      <c r="Q299" s="172">
        <v>0</v>
      </c>
      <c r="R299" s="172">
        <v>0</v>
      </c>
      <c r="S299" s="172">
        <v>0</v>
      </c>
      <c r="T299" s="172">
        <v>0</v>
      </c>
      <c r="U299" s="172">
        <v>0</v>
      </c>
    </row>
    <row r="300" spans="1:21" s="1" customFormat="1" ht="12" outlineLevel="1" x14ac:dyDescent="0.2">
      <c r="A300" s="15" t="s">
        <v>459</v>
      </c>
      <c r="B300" s="254" t="s">
        <v>399</v>
      </c>
      <c r="C300" s="255"/>
      <c r="D300" s="255"/>
      <c r="E300" s="255"/>
      <c r="F300" s="255"/>
      <c r="G300" s="255"/>
      <c r="H300" s="256"/>
      <c r="I300" s="16" t="s">
        <v>19</v>
      </c>
      <c r="J300" s="172">
        <v>0</v>
      </c>
      <c r="K300" s="172">
        <v>0</v>
      </c>
      <c r="L300" s="172">
        <v>0</v>
      </c>
      <c r="M300" s="172">
        <v>0</v>
      </c>
      <c r="N300" s="172">
        <v>0</v>
      </c>
      <c r="O300" s="172">
        <v>0</v>
      </c>
      <c r="P300" s="172">
        <v>0</v>
      </c>
      <c r="Q300" s="172">
        <v>0</v>
      </c>
      <c r="R300" s="172">
        <v>0</v>
      </c>
      <c r="S300" s="172">
        <v>0</v>
      </c>
      <c r="T300" s="172">
        <v>0</v>
      </c>
      <c r="U300" s="172">
        <v>0</v>
      </c>
    </row>
    <row r="301" spans="1:21" s="1" customFormat="1" ht="24" customHeight="1" outlineLevel="1" x14ac:dyDescent="0.2">
      <c r="A301" s="15" t="s">
        <v>460</v>
      </c>
      <c r="B301" s="248" t="s">
        <v>461</v>
      </c>
      <c r="C301" s="249"/>
      <c r="D301" s="249"/>
      <c r="E301" s="249"/>
      <c r="F301" s="249"/>
      <c r="G301" s="249"/>
      <c r="H301" s="250"/>
      <c r="I301" s="16" t="s">
        <v>19</v>
      </c>
      <c r="J301" s="172">
        <v>0</v>
      </c>
      <c r="K301" s="172">
        <v>0</v>
      </c>
      <c r="L301" s="172">
        <v>0</v>
      </c>
      <c r="M301" s="172">
        <v>0</v>
      </c>
      <c r="N301" s="172">
        <v>0</v>
      </c>
      <c r="O301" s="172">
        <v>0</v>
      </c>
      <c r="P301" s="172">
        <v>0</v>
      </c>
      <c r="Q301" s="172">
        <v>0</v>
      </c>
      <c r="R301" s="172">
        <v>0</v>
      </c>
      <c r="S301" s="172">
        <v>0</v>
      </c>
      <c r="T301" s="172">
        <v>0</v>
      </c>
      <c r="U301" s="172">
        <v>0</v>
      </c>
    </row>
    <row r="302" spans="1:21" s="1" customFormat="1" ht="12" outlineLevel="1" x14ac:dyDescent="0.2">
      <c r="A302" s="15" t="s">
        <v>462</v>
      </c>
      <c r="B302" s="254" t="s">
        <v>399</v>
      </c>
      <c r="C302" s="255"/>
      <c r="D302" s="255"/>
      <c r="E302" s="255"/>
      <c r="F302" s="255"/>
      <c r="G302" s="255"/>
      <c r="H302" s="256"/>
      <c r="I302" s="16" t="s">
        <v>19</v>
      </c>
      <c r="J302" s="172">
        <v>0</v>
      </c>
      <c r="K302" s="172">
        <v>0</v>
      </c>
      <c r="L302" s="172">
        <v>0</v>
      </c>
      <c r="M302" s="172">
        <v>0</v>
      </c>
      <c r="N302" s="172">
        <v>0</v>
      </c>
      <c r="O302" s="172">
        <v>0</v>
      </c>
      <c r="P302" s="172">
        <v>0</v>
      </c>
      <c r="Q302" s="172">
        <v>0</v>
      </c>
      <c r="R302" s="172">
        <v>0</v>
      </c>
      <c r="S302" s="172">
        <v>0</v>
      </c>
      <c r="T302" s="172">
        <v>0</v>
      </c>
      <c r="U302" s="172">
        <v>0</v>
      </c>
    </row>
    <row r="303" spans="1:21" s="1" customFormat="1" ht="12" outlineLevel="1" x14ac:dyDescent="0.2">
      <c r="A303" s="15" t="s">
        <v>463</v>
      </c>
      <c r="B303" s="239" t="s">
        <v>464</v>
      </c>
      <c r="C303" s="240"/>
      <c r="D303" s="240"/>
      <c r="E303" s="240"/>
      <c r="F303" s="240"/>
      <c r="G303" s="240"/>
      <c r="H303" s="241"/>
      <c r="I303" s="16" t="s">
        <v>19</v>
      </c>
      <c r="J303" s="172">
        <v>0</v>
      </c>
      <c r="K303" s="172">
        <v>0</v>
      </c>
      <c r="L303" s="172">
        <v>0</v>
      </c>
      <c r="M303" s="172">
        <v>0</v>
      </c>
      <c r="N303" s="172">
        <v>0</v>
      </c>
      <c r="O303" s="172">
        <v>0</v>
      </c>
      <c r="P303" s="172">
        <v>0</v>
      </c>
      <c r="Q303" s="172">
        <v>0</v>
      </c>
      <c r="R303" s="172">
        <v>0</v>
      </c>
      <c r="S303" s="172">
        <v>0</v>
      </c>
      <c r="T303" s="172">
        <v>0</v>
      </c>
      <c r="U303" s="172">
        <v>0</v>
      </c>
    </row>
    <row r="304" spans="1:21" s="1" customFormat="1" ht="12" outlineLevel="1" x14ac:dyDescent="0.2">
      <c r="A304" s="15" t="s">
        <v>465</v>
      </c>
      <c r="B304" s="254" t="s">
        <v>399</v>
      </c>
      <c r="C304" s="255"/>
      <c r="D304" s="255"/>
      <c r="E304" s="255"/>
      <c r="F304" s="255"/>
      <c r="G304" s="255"/>
      <c r="H304" s="256"/>
      <c r="I304" s="16" t="s">
        <v>19</v>
      </c>
      <c r="J304" s="172">
        <v>0</v>
      </c>
      <c r="K304" s="172">
        <v>0</v>
      </c>
      <c r="L304" s="172">
        <v>0</v>
      </c>
      <c r="M304" s="172">
        <v>0</v>
      </c>
      <c r="N304" s="172">
        <v>0</v>
      </c>
      <c r="O304" s="172">
        <v>0</v>
      </c>
      <c r="P304" s="172">
        <v>0</v>
      </c>
      <c r="Q304" s="172">
        <v>0</v>
      </c>
      <c r="R304" s="172">
        <v>0</v>
      </c>
      <c r="S304" s="172">
        <v>0</v>
      </c>
      <c r="T304" s="172">
        <v>0</v>
      </c>
      <c r="U304" s="172">
        <v>0</v>
      </c>
    </row>
    <row r="305" spans="1:21" s="1" customFormat="1" ht="24" customHeight="1" x14ac:dyDescent="0.2">
      <c r="A305" s="15" t="s">
        <v>466</v>
      </c>
      <c r="B305" s="219" t="s">
        <v>467</v>
      </c>
      <c r="C305" s="220"/>
      <c r="D305" s="220"/>
      <c r="E305" s="220"/>
      <c r="F305" s="220"/>
      <c r="G305" s="220"/>
      <c r="H305" s="221"/>
      <c r="I305" s="16" t="s">
        <v>468</v>
      </c>
      <c r="J305" s="181">
        <f>J167/(J23*1.18)*100</f>
        <v>99.384818892464338</v>
      </c>
      <c r="K305" s="182">
        <f>K167/(K23*1.18)*100</f>
        <v>100.40018231777088</v>
      </c>
      <c r="L305" s="45">
        <f>L167/(L23*1.18)*100</f>
        <v>94.039659018244933</v>
      </c>
      <c r="M305" s="46">
        <f>M167/(M23*1.18)*100</f>
        <v>129.23349551811552</v>
      </c>
      <c r="N305" s="46">
        <f>N167/(N23*1.18)*100</f>
        <v>101.0219375184586</v>
      </c>
      <c r="O305" s="46">
        <f>O167/(O23*1.2)*100</f>
        <v>100.32300666698491</v>
      </c>
      <c r="P305" s="128">
        <v>128.56408208261121</v>
      </c>
      <c r="Q305" s="182">
        <f>Q167/(Q23*1.2)*100</f>
        <v>101.75132526544601</v>
      </c>
      <c r="R305" s="128">
        <v>134.73515802257654</v>
      </c>
      <c r="S305" s="182">
        <f>S167/(S23*1.2)*100</f>
        <v>93.148945431299907</v>
      </c>
      <c r="T305" s="182">
        <f>T167/(T23*1.2)*100</f>
        <v>94.741483703467793</v>
      </c>
      <c r="U305" s="182">
        <f>U167/(U23*1.2)*100</f>
        <v>96.773803064662474</v>
      </c>
    </row>
    <row r="306" spans="1:21" s="1" customFormat="1" ht="12" outlineLevel="1" x14ac:dyDescent="0.2">
      <c r="A306" s="15" t="s">
        <v>469</v>
      </c>
      <c r="B306" s="239" t="s">
        <v>470</v>
      </c>
      <c r="C306" s="240"/>
      <c r="D306" s="240"/>
      <c r="E306" s="240"/>
      <c r="F306" s="240"/>
      <c r="G306" s="240"/>
      <c r="H306" s="241"/>
      <c r="I306" s="16" t="s">
        <v>468</v>
      </c>
      <c r="J306" s="172">
        <v>0</v>
      </c>
      <c r="K306" s="172">
        <v>0</v>
      </c>
      <c r="L306" s="172">
        <v>0</v>
      </c>
      <c r="M306" s="172">
        <v>0</v>
      </c>
      <c r="N306" s="172">
        <v>0</v>
      </c>
      <c r="O306" s="172">
        <v>0</v>
      </c>
      <c r="P306" s="172">
        <v>0</v>
      </c>
      <c r="Q306" s="172">
        <v>0</v>
      </c>
      <c r="R306" s="172">
        <v>0</v>
      </c>
      <c r="S306" s="172">
        <v>0</v>
      </c>
      <c r="T306" s="172">
        <v>0</v>
      </c>
      <c r="U306" s="172">
        <v>0</v>
      </c>
    </row>
    <row r="307" spans="1:21" s="1" customFormat="1" ht="24" customHeight="1" outlineLevel="1" x14ac:dyDescent="0.2">
      <c r="A307" s="15" t="s">
        <v>471</v>
      </c>
      <c r="B307" s="248" t="s">
        <v>472</v>
      </c>
      <c r="C307" s="249"/>
      <c r="D307" s="249"/>
      <c r="E307" s="249"/>
      <c r="F307" s="249"/>
      <c r="G307" s="249"/>
      <c r="H307" s="250"/>
      <c r="I307" s="16" t="s">
        <v>468</v>
      </c>
      <c r="J307" s="172">
        <v>0</v>
      </c>
      <c r="K307" s="172">
        <v>0</v>
      </c>
      <c r="L307" s="172">
        <v>0</v>
      </c>
      <c r="M307" s="172">
        <v>0</v>
      </c>
      <c r="N307" s="172">
        <v>0</v>
      </c>
      <c r="O307" s="172">
        <v>0</v>
      </c>
      <c r="P307" s="172">
        <v>0</v>
      </c>
      <c r="Q307" s="172">
        <v>0</v>
      </c>
      <c r="R307" s="172">
        <v>0</v>
      </c>
      <c r="S307" s="172">
        <v>0</v>
      </c>
      <c r="T307" s="172">
        <v>0</v>
      </c>
      <c r="U307" s="172">
        <v>0</v>
      </c>
    </row>
    <row r="308" spans="1:21" s="1" customFormat="1" ht="24" customHeight="1" outlineLevel="1" x14ac:dyDescent="0.2">
      <c r="A308" s="15" t="s">
        <v>473</v>
      </c>
      <c r="B308" s="248" t="s">
        <v>474</v>
      </c>
      <c r="C308" s="249"/>
      <c r="D308" s="249"/>
      <c r="E308" s="249"/>
      <c r="F308" s="249"/>
      <c r="G308" s="249"/>
      <c r="H308" s="250"/>
      <c r="I308" s="16" t="s">
        <v>468</v>
      </c>
      <c r="J308" s="172">
        <v>0</v>
      </c>
      <c r="K308" s="172">
        <v>0</v>
      </c>
      <c r="L308" s="172">
        <v>0</v>
      </c>
      <c r="M308" s="172">
        <v>0</v>
      </c>
      <c r="N308" s="172">
        <v>0</v>
      </c>
      <c r="O308" s="172">
        <v>0</v>
      </c>
      <c r="P308" s="172">
        <v>0</v>
      </c>
      <c r="Q308" s="172">
        <v>0</v>
      </c>
      <c r="R308" s="172">
        <v>0</v>
      </c>
      <c r="S308" s="172">
        <v>0</v>
      </c>
      <c r="T308" s="172">
        <v>0</v>
      </c>
      <c r="U308" s="172">
        <v>0</v>
      </c>
    </row>
    <row r="309" spans="1:21" s="1" customFormat="1" ht="24" customHeight="1" outlineLevel="1" x14ac:dyDescent="0.2">
      <c r="A309" s="15" t="s">
        <v>475</v>
      </c>
      <c r="B309" s="248" t="s">
        <v>476</v>
      </c>
      <c r="C309" s="249"/>
      <c r="D309" s="249"/>
      <c r="E309" s="249"/>
      <c r="F309" s="249"/>
      <c r="G309" s="249"/>
      <c r="H309" s="250"/>
      <c r="I309" s="16" t="s">
        <v>468</v>
      </c>
      <c r="J309" s="172">
        <v>0</v>
      </c>
      <c r="K309" s="172">
        <v>0</v>
      </c>
      <c r="L309" s="172">
        <v>0</v>
      </c>
      <c r="M309" s="172">
        <v>0</v>
      </c>
      <c r="N309" s="172">
        <v>0</v>
      </c>
      <c r="O309" s="172">
        <v>0</v>
      </c>
      <c r="P309" s="172">
        <v>0</v>
      </c>
      <c r="Q309" s="172">
        <v>0</v>
      </c>
      <c r="R309" s="172">
        <v>0</v>
      </c>
      <c r="S309" s="172">
        <v>0</v>
      </c>
      <c r="T309" s="172">
        <v>0</v>
      </c>
      <c r="U309" s="172">
        <v>0</v>
      </c>
    </row>
    <row r="310" spans="1:21" s="1" customFormat="1" ht="12" outlineLevel="1" x14ac:dyDescent="0.2">
      <c r="A310" s="15" t="s">
        <v>477</v>
      </c>
      <c r="B310" s="239" t="s">
        <v>478</v>
      </c>
      <c r="C310" s="240"/>
      <c r="D310" s="240"/>
      <c r="E310" s="240"/>
      <c r="F310" s="240"/>
      <c r="G310" s="240"/>
      <c r="H310" s="241"/>
      <c r="I310" s="16" t="s">
        <v>468</v>
      </c>
      <c r="J310" s="172">
        <v>0</v>
      </c>
      <c r="K310" s="172">
        <v>0</v>
      </c>
      <c r="L310" s="172">
        <v>0</v>
      </c>
      <c r="M310" s="172">
        <v>0</v>
      </c>
      <c r="N310" s="172">
        <v>0</v>
      </c>
      <c r="O310" s="172">
        <v>0</v>
      </c>
      <c r="P310" s="172">
        <v>0</v>
      </c>
      <c r="Q310" s="172">
        <v>0</v>
      </c>
      <c r="R310" s="172">
        <v>0</v>
      </c>
      <c r="S310" s="172">
        <v>0</v>
      </c>
      <c r="T310" s="172">
        <v>0</v>
      </c>
      <c r="U310" s="172">
        <v>0</v>
      </c>
    </row>
    <row r="311" spans="1:21" s="1" customFormat="1" ht="12.75" outlineLevel="1" x14ac:dyDescent="0.2">
      <c r="A311" s="15" t="s">
        <v>479</v>
      </c>
      <c r="B311" s="239" t="s">
        <v>480</v>
      </c>
      <c r="C311" s="240"/>
      <c r="D311" s="240"/>
      <c r="E311" s="240"/>
      <c r="F311" s="240"/>
      <c r="G311" s="240"/>
      <c r="H311" s="241"/>
      <c r="I311" s="16" t="s">
        <v>468</v>
      </c>
      <c r="J311" s="181">
        <f>J173/(J29*1.18)*100</f>
        <v>102.27349100334192</v>
      </c>
      <c r="K311" s="182">
        <f>K173/(K29*1.18)*100</f>
        <v>99.929703078265206</v>
      </c>
      <c r="L311" s="45">
        <f>L173/(L29*1.18)*100</f>
        <v>97.082442589110158</v>
      </c>
      <c r="M311" s="46">
        <f>M173/(M29*1.18)*100</f>
        <v>101.98194496709239</v>
      </c>
      <c r="N311" s="46">
        <f>N173/(N29*1.18)*100</f>
        <v>100.56062086531774</v>
      </c>
      <c r="O311" s="46">
        <f>O173/(O29*1.2)*100</f>
        <v>95.605435617221119</v>
      </c>
      <c r="P311" s="128">
        <v>128.56408208261121</v>
      </c>
      <c r="Q311" s="182">
        <f>Q173/(Q29*1.2)*100</f>
        <v>105.21343296401271</v>
      </c>
      <c r="R311" s="128">
        <v>134.73515802257654</v>
      </c>
      <c r="S311" s="182">
        <f>S173/(S29*1.2)*100</f>
        <v>92.262039254673354</v>
      </c>
      <c r="T311" s="182">
        <f t="shared" ref="T311:U311" si="74">T173/(T29*1.2)*100</f>
        <v>97.054873954709151</v>
      </c>
      <c r="U311" s="182">
        <f t="shared" si="74"/>
        <v>98.257410527548956</v>
      </c>
    </row>
    <row r="312" spans="1:21" s="1" customFormat="1" ht="12" outlineLevel="1" x14ac:dyDescent="0.2">
      <c r="A312" s="15" t="s">
        <v>481</v>
      </c>
      <c r="B312" s="239" t="s">
        <v>482</v>
      </c>
      <c r="C312" s="240"/>
      <c r="D312" s="240"/>
      <c r="E312" s="240"/>
      <c r="F312" s="240"/>
      <c r="G312" s="240"/>
      <c r="H312" s="241"/>
      <c r="I312" s="16" t="s">
        <v>468</v>
      </c>
      <c r="J312" s="172">
        <v>0</v>
      </c>
      <c r="K312" s="172">
        <v>0</v>
      </c>
      <c r="L312" s="172">
        <v>0</v>
      </c>
      <c r="M312" s="172">
        <v>0</v>
      </c>
      <c r="N312" s="172">
        <v>0</v>
      </c>
      <c r="O312" s="172">
        <v>0</v>
      </c>
      <c r="P312" s="172">
        <v>0</v>
      </c>
      <c r="Q312" s="172">
        <v>0</v>
      </c>
      <c r="R312" s="172">
        <v>0</v>
      </c>
      <c r="S312" s="172">
        <v>0</v>
      </c>
      <c r="T312" s="172">
        <v>0</v>
      </c>
      <c r="U312" s="172">
        <v>0</v>
      </c>
    </row>
    <row r="313" spans="1:21" s="1" customFormat="1" ht="12" outlineLevel="1" x14ac:dyDescent="0.2">
      <c r="A313" s="15" t="s">
        <v>483</v>
      </c>
      <c r="B313" s="239" t="s">
        <v>484</v>
      </c>
      <c r="C313" s="240"/>
      <c r="D313" s="240"/>
      <c r="E313" s="240"/>
      <c r="F313" s="240"/>
      <c r="G313" s="240"/>
      <c r="H313" s="241"/>
      <c r="I313" s="16" t="s">
        <v>468</v>
      </c>
      <c r="J313" s="172">
        <v>0</v>
      </c>
      <c r="K313" s="172">
        <v>0</v>
      </c>
      <c r="L313" s="172">
        <v>0</v>
      </c>
      <c r="M313" s="172">
        <v>0</v>
      </c>
      <c r="N313" s="172">
        <v>0</v>
      </c>
      <c r="O313" s="172">
        <v>0</v>
      </c>
      <c r="P313" s="172">
        <v>0</v>
      </c>
      <c r="Q313" s="172">
        <v>0</v>
      </c>
      <c r="R313" s="172">
        <v>0</v>
      </c>
      <c r="S313" s="172">
        <v>0</v>
      </c>
      <c r="T313" s="172">
        <v>0</v>
      </c>
      <c r="U313" s="172">
        <v>0</v>
      </c>
    </row>
    <row r="314" spans="1:21" s="1" customFormat="1" ht="12" outlineLevel="1" x14ac:dyDescent="0.2">
      <c r="A314" s="15" t="s">
        <v>485</v>
      </c>
      <c r="B314" s="239" t="s">
        <v>486</v>
      </c>
      <c r="C314" s="240"/>
      <c r="D314" s="240"/>
      <c r="E314" s="240"/>
      <c r="F314" s="240"/>
      <c r="G314" s="240"/>
      <c r="H314" s="241"/>
      <c r="I314" s="16" t="s">
        <v>468</v>
      </c>
      <c r="J314" s="172">
        <v>0</v>
      </c>
      <c r="K314" s="172">
        <v>0</v>
      </c>
      <c r="L314" s="172">
        <v>0</v>
      </c>
      <c r="M314" s="172">
        <v>0</v>
      </c>
      <c r="N314" s="172">
        <v>0</v>
      </c>
      <c r="O314" s="172">
        <v>0</v>
      </c>
      <c r="P314" s="172">
        <v>0</v>
      </c>
      <c r="Q314" s="172">
        <v>0</v>
      </c>
      <c r="R314" s="172">
        <v>0</v>
      </c>
      <c r="S314" s="172">
        <v>0</v>
      </c>
      <c r="T314" s="172">
        <v>0</v>
      </c>
      <c r="U314" s="172">
        <v>0</v>
      </c>
    </row>
    <row r="315" spans="1:21" s="1" customFormat="1" ht="24" customHeight="1" outlineLevel="1" x14ac:dyDescent="0.2">
      <c r="A315" s="15" t="s">
        <v>487</v>
      </c>
      <c r="B315" s="248" t="s">
        <v>488</v>
      </c>
      <c r="C315" s="249"/>
      <c r="D315" s="249"/>
      <c r="E315" s="249"/>
      <c r="F315" s="249"/>
      <c r="G315" s="249"/>
      <c r="H315" s="250"/>
      <c r="I315" s="16" t="s">
        <v>468</v>
      </c>
      <c r="J315" s="172">
        <v>0</v>
      </c>
      <c r="K315" s="172">
        <v>0</v>
      </c>
      <c r="L315" s="172">
        <v>0</v>
      </c>
      <c r="M315" s="172">
        <v>0</v>
      </c>
      <c r="N315" s="172">
        <v>0</v>
      </c>
      <c r="O315" s="172">
        <v>0</v>
      </c>
      <c r="P315" s="172">
        <v>0</v>
      </c>
      <c r="Q315" s="172">
        <v>0</v>
      </c>
      <c r="R315" s="172">
        <v>0</v>
      </c>
      <c r="S315" s="172">
        <v>0</v>
      </c>
      <c r="T315" s="172">
        <v>0</v>
      </c>
      <c r="U315" s="172">
        <v>0</v>
      </c>
    </row>
    <row r="316" spans="1:21" s="1" customFormat="1" ht="12" outlineLevel="1" x14ac:dyDescent="0.2">
      <c r="A316" s="15" t="s">
        <v>489</v>
      </c>
      <c r="B316" s="254" t="s">
        <v>43</v>
      </c>
      <c r="C316" s="255"/>
      <c r="D316" s="255"/>
      <c r="E316" s="255"/>
      <c r="F316" s="255"/>
      <c r="G316" s="255"/>
      <c r="H316" s="256"/>
      <c r="I316" s="16" t="s">
        <v>468</v>
      </c>
      <c r="J316" s="172">
        <v>0</v>
      </c>
      <c r="K316" s="172">
        <v>0</v>
      </c>
      <c r="L316" s="172">
        <v>0</v>
      </c>
      <c r="M316" s="172">
        <v>0</v>
      </c>
      <c r="N316" s="172">
        <v>0</v>
      </c>
      <c r="O316" s="172">
        <v>0</v>
      </c>
      <c r="P316" s="172">
        <v>0</v>
      </c>
      <c r="Q316" s="172">
        <v>0</v>
      </c>
      <c r="R316" s="172">
        <v>0</v>
      </c>
      <c r="S316" s="172">
        <v>0</v>
      </c>
      <c r="T316" s="172">
        <v>0</v>
      </c>
      <c r="U316" s="172">
        <v>0</v>
      </c>
    </row>
    <row r="317" spans="1:21" s="1" customFormat="1" ht="12.75" outlineLevel="1" thickBot="1" x14ac:dyDescent="0.25">
      <c r="A317" s="183" t="s">
        <v>490</v>
      </c>
      <c r="B317" s="296" t="s">
        <v>45</v>
      </c>
      <c r="C317" s="297"/>
      <c r="D317" s="297"/>
      <c r="E317" s="297"/>
      <c r="F317" s="297"/>
      <c r="G317" s="297"/>
      <c r="H317" s="298"/>
      <c r="I317" s="155" t="s">
        <v>468</v>
      </c>
      <c r="J317" s="172">
        <v>0</v>
      </c>
      <c r="K317" s="172">
        <v>0</v>
      </c>
      <c r="L317" s="172">
        <v>0</v>
      </c>
      <c r="M317" s="172">
        <v>0</v>
      </c>
      <c r="N317" s="172">
        <v>0</v>
      </c>
      <c r="O317" s="172">
        <v>0</v>
      </c>
      <c r="P317" s="172">
        <v>0</v>
      </c>
      <c r="Q317" s="172">
        <v>0</v>
      </c>
      <c r="R317" s="172">
        <v>0</v>
      </c>
      <c r="S317" s="172">
        <v>0</v>
      </c>
      <c r="T317" s="172">
        <v>0</v>
      </c>
      <c r="U317" s="172">
        <v>0</v>
      </c>
    </row>
    <row r="318" spans="1:21" ht="16.5" thickBot="1" x14ac:dyDescent="0.3">
      <c r="A318" s="299" t="s">
        <v>491</v>
      </c>
      <c r="B318" s="300"/>
      <c r="C318" s="300"/>
      <c r="D318" s="300"/>
      <c r="E318" s="300"/>
      <c r="F318" s="300"/>
      <c r="G318" s="300"/>
      <c r="H318" s="300"/>
      <c r="I318" s="300"/>
      <c r="J318" s="300"/>
      <c r="K318" s="300"/>
      <c r="L318" s="300"/>
      <c r="M318" s="301"/>
      <c r="N318" s="2"/>
      <c r="O318" s="2"/>
      <c r="P318" s="77"/>
      <c r="Q318" s="77"/>
      <c r="R318" s="77"/>
      <c r="S318" s="77"/>
      <c r="T318" s="2"/>
      <c r="U318" s="2"/>
    </row>
    <row r="319" spans="1:21" s="1" customFormat="1" ht="13.5" thickBot="1" x14ac:dyDescent="0.25">
      <c r="A319" s="32" t="s">
        <v>492</v>
      </c>
      <c r="B319" s="257" t="s">
        <v>493</v>
      </c>
      <c r="C319" s="258"/>
      <c r="D319" s="258"/>
      <c r="E319" s="258"/>
      <c r="F319" s="258"/>
      <c r="G319" s="258"/>
      <c r="H319" s="259"/>
      <c r="I319" s="23" t="s">
        <v>393</v>
      </c>
      <c r="J319" s="100" t="s">
        <v>494</v>
      </c>
      <c r="K319" s="101" t="s">
        <v>494</v>
      </c>
      <c r="L319" s="32" t="s">
        <v>494</v>
      </c>
      <c r="M319" s="78" t="s">
        <v>494</v>
      </c>
      <c r="N319" s="60" t="s">
        <v>494</v>
      </c>
      <c r="O319" s="60" t="s">
        <v>494</v>
      </c>
      <c r="P319" s="60" t="s">
        <v>494</v>
      </c>
      <c r="Q319" s="60" t="s">
        <v>494</v>
      </c>
      <c r="R319" s="60" t="s">
        <v>494</v>
      </c>
      <c r="S319" s="60" t="s">
        <v>494</v>
      </c>
      <c r="T319" s="60" t="s">
        <v>494</v>
      </c>
      <c r="U319" s="59" t="s">
        <v>494</v>
      </c>
    </row>
    <row r="320" spans="1:21" s="1" customFormat="1" ht="12.75" x14ac:dyDescent="0.2">
      <c r="A320" s="15" t="s">
        <v>495</v>
      </c>
      <c r="B320" s="216" t="s">
        <v>496</v>
      </c>
      <c r="C320" s="217"/>
      <c r="D320" s="217"/>
      <c r="E320" s="217"/>
      <c r="F320" s="217"/>
      <c r="G320" s="217"/>
      <c r="H320" s="218"/>
      <c r="I320" s="16" t="s">
        <v>497</v>
      </c>
      <c r="J320" s="95"/>
      <c r="K320" s="99"/>
      <c r="L320" s="95"/>
      <c r="M320" s="99"/>
      <c r="N320" s="99"/>
      <c r="O320" s="99"/>
      <c r="P320" s="99"/>
      <c r="Q320" s="99"/>
      <c r="R320" s="99"/>
      <c r="S320" s="99"/>
      <c r="T320" s="113"/>
      <c r="U320" s="114"/>
    </row>
    <row r="321" spans="1:21" s="1" customFormat="1" ht="12.75" x14ac:dyDescent="0.2">
      <c r="A321" s="15" t="s">
        <v>498</v>
      </c>
      <c r="B321" s="216" t="s">
        <v>499</v>
      </c>
      <c r="C321" s="217"/>
      <c r="D321" s="217"/>
      <c r="E321" s="217"/>
      <c r="F321" s="217"/>
      <c r="G321" s="217"/>
      <c r="H321" s="218"/>
      <c r="I321" s="16" t="s">
        <v>500</v>
      </c>
      <c r="J321" s="31"/>
      <c r="K321" s="98"/>
      <c r="L321" s="15"/>
      <c r="M321" s="17"/>
      <c r="N321" s="17"/>
      <c r="O321" s="17"/>
      <c r="P321" s="72"/>
      <c r="Q321" s="72"/>
      <c r="R321" s="72"/>
      <c r="S321" s="72"/>
      <c r="T321" s="62"/>
      <c r="U321" s="61"/>
    </row>
    <row r="322" spans="1:21" s="1" customFormat="1" ht="12.75" x14ac:dyDescent="0.2">
      <c r="A322" s="15" t="s">
        <v>501</v>
      </c>
      <c r="B322" s="216" t="s">
        <v>502</v>
      </c>
      <c r="C322" s="217"/>
      <c r="D322" s="217"/>
      <c r="E322" s="217"/>
      <c r="F322" s="217"/>
      <c r="G322" s="217"/>
      <c r="H322" s="218"/>
      <c r="I322" s="16" t="s">
        <v>497</v>
      </c>
      <c r="J322" s="15"/>
      <c r="K322" s="17"/>
      <c r="L322" s="15"/>
      <c r="M322" s="17"/>
      <c r="N322" s="17"/>
      <c r="O322" s="17"/>
      <c r="P322" s="72"/>
      <c r="Q322" s="72"/>
      <c r="R322" s="72"/>
      <c r="S322" s="72"/>
      <c r="T322" s="62"/>
      <c r="U322" s="61"/>
    </row>
    <row r="323" spans="1:21" s="1" customFormat="1" ht="12.75" x14ac:dyDescent="0.2">
      <c r="A323" s="15" t="s">
        <v>503</v>
      </c>
      <c r="B323" s="216" t="s">
        <v>504</v>
      </c>
      <c r="C323" s="217"/>
      <c r="D323" s="217"/>
      <c r="E323" s="217"/>
      <c r="F323" s="217"/>
      <c r="G323" s="217"/>
      <c r="H323" s="218"/>
      <c r="I323" s="16" t="s">
        <v>500</v>
      </c>
      <c r="J323" s="15"/>
      <c r="K323" s="17"/>
      <c r="L323" s="15"/>
      <c r="M323" s="17"/>
      <c r="N323" s="17"/>
      <c r="O323" s="17"/>
      <c r="P323" s="72"/>
      <c r="Q323" s="72"/>
      <c r="R323" s="72"/>
      <c r="S323" s="72"/>
      <c r="T323" s="62"/>
      <c r="U323" s="61"/>
    </row>
    <row r="324" spans="1:21" s="1" customFormat="1" ht="12.75" x14ac:dyDescent="0.2">
      <c r="A324" s="15" t="s">
        <v>505</v>
      </c>
      <c r="B324" s="216" t="s">
        <v>506</v>
      </c>
      <c r="C324" s="217"/>
      <c r="D324" s="217"/>
      <c r="E324" s="217"/>
      <c r="F324" s="217"/>
      <c r="G324" s="217"/>
      <c r="H324" s="218"/>
      <c r="I324" s="16" t="s">
        <v>507</v>
      </c>
      <c r="J324" s="15"/>
      <c r="K324" s="17"/>
      <c r="L324" s="15"/>
      <c r="M324" s="17"/>
      <c r="N324" s="17"/>
      <c r="O324" s="17"/>
      <c r="P324" s="72"/>
      <c r="Q324" s="72"/>
      <c r="R324" s="72"/>
      <c r="S324" s="72"/>
      <c r="T324" s="62"/>
      <c r="U324" s="61"/>
    </row>
    <row r="325" spans="1:21" s="1" customFormat="1" ht="12.75" x14ac:dyDescent="0.2">
      <c r="A325" s="15" t="s">
        <v>508</v>
      </c>
      <c r="B325" s="216" t="s">
        <v>509</v>
      </c>
      <c r="C325" s="217"/>
      <c r="D325" s="217"/>
      <c r="E325" s="217"/>
      <c r="F325" s="217"/>
      <c r="G325" s="217"/>
      <c r="H325" s="218"/>
      <c r="I325" s="16" t="s">
        <v>393</v>
      </c>
      <c r="J325" s="15" t="s">
        <v>494</v>
      </c>
      <c r="K325" s="17" t="s">
        <v>494</v>
      </c>
      <c r="L325" s="15" t="s">
        <v>494</v>
      </c>
      <c r="M325" s="17" t="s">
        <v>494</v>
      </c>
      <c r="N325" s="17" t="s">
        <v>494</v>
      </c>
      <c r="O325" s="17" t="s">
        <v>494</v>
      </c>
      <c r="P325" s="17" t="s">
        <v>494</v>
      </c>
      <c r="Q325" s="17" t="s">
        <v>494</v>
      </c>
      <c r="R325" s="17" t="s">
        <v>494</v>
      </c>
      <c r="S325" s="17" t="s">
        <v>494</v>
      </c>
      <c r="T325" s="62" t="s">
        <v>494</v>
      </c>
      <c r="U325" s="61" t="s">
        <v>494</v>
      </c>
    </row>
    <row r="326" spans="1:21" s="1" customFormat="1" ht="12.75" outlineLevel="1" x14ac:dyDescent="0.2">
      <c r="A326" s="15" t="s">
        <v>510</v>
      </c>
      <c r="B326" s="239" t="s">
        <v>511</v>
      </c>
      <c r="C326" s="240"/>
      <c r="D326" s="240"/>
      <c r="E326" s="240"/>
      <c r="F326" s="240"/>
      <c r="G326" s="240"/>
      <c r="H326" s="241"/>
      <c r="I326" s="16" t="s">
        <v>507</v>
      </c>
      <c r="J326" s="15"/>
      <c r="K326" s="17"/>
      <c r="L326" s="15"/>
      <c r="M326" s="17"/>
      <c r="N326" s="17"/>
      <c r="O326" s="17"/>
      <c r="P326" s="72"/>
      <c r="Q326" s="72"/>
      <c r="R326" s="72"/>
      <c r="S326" s="72"/>
      <c r="T326" s="62"/>
      <c r="U326" s="61"/>
    </row>
    <row r="327" spans="1:21" s="1" customFormat="1" ht="12.75" outlineLevel="1" x14ac:dyDescent="0.2">
      <c r="A327" s="15" t="s">
        <v>512</v>
      </c>
      <c r="B327" s="239" t="s">
        <v>513</v>
      </c>
      <c r="C327" s="240"/>
      <c r="D327" s="240"/>
      <c r="E327" s="240"/>
      <c r="F327" s="240"/>
      <c r="G327" s="240"/>
      <c r="H327" s="241"/>
      <c r="I327" s="16" t="s">
        <v>514</v>
      </c>
      <c r="J327" s="15"/>
      <c r="K327" s="17"/>
      <c r="L327" s="15"/>
      <c r="M327" s="17"/>
      <c r="N327" s="17"/>
      <c r="O327" s="17"/>
      <c r="P327" s="72"/>
      <c r="Q327" s="72"/>
      <c r="R327" s="72"/>
      <c r="S327" s="72"/>
      <c r="T327" s="62"/>
      <c r="U327" s="61"/>
    </row>
    <row r="328" spans="1:21" s="1" customFormat="1" ht="12.75" x14ac:dyDescent="0.2">
      <c r="A328" s="15" t="s">
        <v>515</v>
      </c>
      <c r="B328" s="216" t="s">
        <v>516</v>
      </c>
      <c r="C328" s="217"/>
      <c r="D328" s="217"/>
      <c r="E328" s="217"/>
      <c r="F328" s="217"/>
      <c r="G328" s="217"/>
      <c r="H328" s="218"/>
      <c r="I328" s="16" t="s">
        <v>393</v>
      </c>
      <c r="J328" s="15" t="s">
        <v>494</v>
      </c>
      <c r="K328" s="17" t="s">
        <v>494</v>
      </c>
      <c r="L328" s="15" t="s">
        <v>494</v>
      </c>
      <c r="M328" s="17" t="s">
        <v>494</v>
      </c>
      <c r="N328" s="17" t="s">
        <v>494</v>
      </c>
      <c r="O328" s="17" t="s">
        <v>494</v>
      </c>
      <c r="P328" s="17" t="s">
        <v>494</v>
      </c>
      <c r="Q328" s="17" t="s">
        <v>494</v>
      </c>
      <c r="R328" s="17" t="s">
        <v>494</v>
      </c>
      <c r="S328" s="17" t="s">
        <v>494</v>
      </c>
      <c r="T328" s="62" t="s">
        <v>494</v>
      </c>
      <c r="U328" s="61" t="s">
        <v>494</v>
      </c>
    </row>
    <row r="329" spans="1:21" s="1" customFormat="1" ht="12.75" outlineLevel="1" x14ac:dyDescent="0.2">
      <c r="A329" s="15" t="s">
        <v>517</v>
      </c>
      <c r="B329" s="239" t="s">
        <v>511</v>
      </c>
      <c r="C329" s="240"/>
      <c r="D329" s="240"/>
      <c r="E329" s="240"/>
      <c r="F329" s="240"/>
      <c r="G329" s="240"/>
      <c r="H329" s="241"/>
      <c r="I329" s="16" t="s">
        <v>507</v>
      </c>
      <c r="J329" s="15"/>
      <c r="K329" s="17"/>
      <c r="L329" s="15"/>
      <c r="M329" s="17"/>
      <c r="N329" s="17"/>
      <c r="O329" s="17"/>
      <c r="P329" s="72"/>
      <c r="Q329" s="72"/>
      <c r="R329" s="72"/>
      <c r="S329" s="72"/>
      <c r="T329" s="62"/>
      <c r="U329" s="61"/>
    </row>
    <row r="330" spans="1:21" s="1" customFormat="1" ht="12.75" outlineLevel="1" x14ac:dyDescent="0.2">
      <c r="A330" s="15" t="s">
        <v>518</v>
      </c>
      <c r="B330" s="239" t="s">
        <v>519</v>
      </c>
      <c r="C330" s="240"/>
      <c r="D330" s="240"/>
      <c r="E330" s="240"/>
      <c r="F330" s="240"/>
      <c r="G330" s="240"/>
      <c r="H330" s="241"/>
      <c r="I330" s="16" t="s">
        <v>497</v>
      </c>
      <c r="J330" s="15"/>
      <c r="K330" s="17"/>
      <c r="L330" s="15"/>
      <c r="M330" s="17"/>
      <c r="N330" s="17"/>
      <c r="O330" s="17"/>
      <c r="P330" s="72"/>
      <c r="Q330" s="72"/>
      <c r="R330" s="72"/>
      <c r="S330" s="72"/>
      <c r="T330" s="62"/>
      <c r="U330" s="61"/>
    </row>
    <row r="331" spans="1:21" s="1" customFormat="1" ht="12.75" outlineLevel="1" x14ac:dyDescent="0.2">
      <c r="A331" s="15" t="s">
        <v>520</v>
      </c>
      <c r="B331" s="239" t="s">
        <v>513</v>
      </c>
      <c r="C331" s="240"/>
      <c r="D331" s="240"/>
      <c r="E331" s="240"/>
      <c r="F331" s="240"/>
      <c r="G331" s="240"/>
      <c r="H331" s="241"/>
      <c r="I331" s="16" t="s">
        <v>514</v>
      </c>
      <c r="J331" s="15"/>
      <c r="K331" s="17"/>
      <c r="L331" s="15"/>
      <c r="M331" s="17"/>
      <c r="N331" s="17"/>
      <c r="O331" s="17"/>
      <c r="P331" s="72"/>
      <c r="Q331" s="72"/>
      <c r="R331" s="72"/>
      <c r="S331" s="72"/>
      <c r="T331" s="62"/>
      <c r="U331" s="61"/>
    </row>
    <row r="332" spans="1:21" s="1" customFormat="1" ht="12.75" x14ac:dyDescent="0.2">
      <c r="A332" s="15" t="s">
        <v>521</v>
      </c>
      <c r="B332" s="216" t="s">
        <v>522</v>
      </c>
      <c r="C332" s="217"/>
      <c r="D332" s="217"/>
      <c r="E332" s="217"/>
      <c r="F332" s="217"/>
      <c r="G332" s="217"/>
      <c r="H332" s="218"/>
      <c r="I332" s="16" t="s">
        <v>393</v>
      </c>
      <c r="J332" s="15" t="s">
        <v>494</v>
      </c>
      <c r="K332" s="17" t="s">
        <v>494</v>
      </c>
      <c r="L332" s="15" t="s">
        <v>494</v>
      </c>
      <c r="M332" s="17" t="s">
        <v>494</v>
      </c>
      <c r="N332" s="17" t="s">
        <v>494</v>
      </c>
      <c r="O332" s="17" t="s">
        <v>494</v>
      </c>
      <c r="P332" s="17" t="s">
        <v>494</v>
      </c>
      <c r="Q332" s="17" t="s">
        <v>494</v>
      </c>
      <c r="R332" s="17" t="s">
        <v>494</v>
      </c>
      <c r="S332" s="17" t="s">
        <v>494</v>
      </c>
      <c r="T332" s="62" t="s">
        <v>494</v>
      </c>
      <c r="U332" s="61" t="s">
        <v>494</v>
      </c>
    </row>
    <row r="333" spans="1:21" s="1" customFormat="1" ht="12.75" outlineLevel="1" x14ac:dyDescent="0.2">
      <c r="A333" s="15" t="s">
        <v>523</v>
      </c>
      <c r="B333" s="239" t="s">
        <v>511</v>
      </c>
      <c r="C333" s="240"/>
      <c r="D333" s="240"/>
      <c r="E333" s="240"/>
      <c r="F333" s="240"/>
      <c r="G333" s="240"/>
      <c r="H333" s="241"/>
      <c r="I333" s="16" t="s">
        <v>507</v>
      </c>
      <c r="J333" s="15"/>
      <c r="K333" s="17"/>
      <c r="L333" s="15"/>
      <c r="M333" s="17"/>
      <c r="N333" s="17"/>
      <c r="O333" s="17"/>
      <c r="P333" s="72"/>
      <c r="Q333" s="72"/>
      <c r="R333" s="72"/>
      <c r="S333" s="72"/>
      <c r="T333" s="62"/>
      <c r="U333" s="61"/>
    </row>
    <row r="334" spans="1:21" s="1" customFormat="1" ht="12.75" outlineLevel="1" x14ac:dyDescent="0.2">
      <c r="A334" s="15" t="s">
        <v>524</v>
      </c>
      <c r="B334" s="239" t="s">
        <v>513</v>
      </c>
      <c r="C334" s="240"/>
      <c r="D334" s="240"/>
      <c r="E334" s="240"/>
      <c r="F334" s="240"/>
      <c r="G334" s="240"/>
      <c r="H334" s="241"/>
      <c r="I334" s="16" t="s">
        <v>514</v>
      </c>
      <c r="J334" s="15"/>
      <c r="K334" s="17"/>
      <c r="L334" s="15"/>
      <c r="M334" s="17"/>
      <c r="N334" s="17"/>
      <c r="O334" s="17"/>
      <c r="P334" s="72"/>
      <c r="Q334" s="72"/>
      <c r="R334" s="72"/>
      <c r="S334" s="72"/>
      <c r="T334" s="62"/>
      <c r="U334" s="61"/>
    </row>
    <row r="335" spans="1:21" s="1" customFormat="1" ht="12.75" x14ac:dyDescent="0.2">
      <c r="A335" s="15" t="s">
        <v>525</v>
      </c>
      <c r="B335" s="216" t="s">
        <v>526</v>
      </c>
      <c r="C335" s="217"/>
      <c r="D335" s="217"/>
      <c r="E335" s="217"/>
      <c r="F335" s="217"/>
      <c r="G335" s="217"/>
      <c r="H335" s="218"/>
      <c r="I335" s="16" t="s">
        <v>393</v>
      </c>
      <c r="J335" s="15" t="s">
        <v>494</v>
      </c>
      <c r="K335" s="17" t="s">
        <v>494</v>
      </c>
      <c r="L335" s="15" t="s">
        <v>494</v>
      </c>
      <c r="M335" s="17" t="s">
        <v>494</v>
      </c>
      <c r="N335" s="17" t="s">
        <v>494</v>
      </c>
      <c r="O335" s="17" t="s">
        <v>494</v>
      </c>
      <c r="P335" s="17" t="s">
        <v>494</v>
      </c>
      <c r="Q335" s="17" t="s">
        <v>494</v>
      </c>
      <c r="R335" s="17" t="s">
        <v>494</v>
      </c>
      <c r="S335" s="17" t="s">
        <v>494</v>
      </c>
      <c r="T335" s="62" t="s">
        <v>494</v>
      </c>
      <c r="U335" s="61" t="s">
        <v>494</v>
      </c>
    </row>
    <row r="336" spans="1:21" s="1" customFormat="1" ht="12.75" outlineLevel="1" x14ac:dyDescent="0.2">
      <c r="A336" s="15" t="s">
        <v>527</v>
      </c>
      <c r="B336" s="239" t="s">
        <v>511</v>
      </c>
      <c r="C336" s="240"/>
      <c r="D336" s="240"/>
      <c r="E336" s="240"/>
      <c r="F336" s="240"/>
      <c r="G336" s="240"/>
      <c r="H336" s="241"/>
      <c r="I336" s="16" t="s">
        <v>507</v>
      </c>
      <c r="J336" s="15"/>
      <c r="K336" s="17"/>
      <c r="L336" s="15"/>
      <c r="M336" s="17"/>
      <c r="N336" s="17"/>
      <c r="O336" s="17"/>
      <c r="P336" s="72"/>
      <c r="Q336" s="72"/>
      <c r="R336" s="72"/>
      <c r="S336" s="72"/>
      <c r="T336" s="62"/>
      <c r="U336" s="61"/>
    </row>
    <row r="337" spans="1:21" s="1" customFormat="1" ht="12.75" outlineLevel="1" x14ac:dyDescent="0.2">
      <c r="A337" s="15" t="s">
        <v>528</v>
      </c>
      <c r="B337" s="239" t="s">
        <v>519</v>
      </c>
      <c r="C337" s="240"/>
      <c r="D337" s="240"/>
      <c r="E337" s="240"/>
      <c r="F337" s="240"/>
      <c r="G337" s="240"/>
      <c r="H337" s="241"/>
      <c r="I337" s="16" t="s">
        <v>497</v>
      </c>
      <c r="J337" s="15"/>
      <c r="K337" s="17"/>
      <c r="L337" s="15"/>
      <c r="M337" s="17"/>
      <c r="N337" s="17"/>
      <c r="O337" s="17"/>
      <c r="P337" s="72"/>
      <c r="Q337" s="72"/>
      <c r="R337" s="72"/>
      <c r="S337" s="72"/>
      <c r="T337" s="62"/>
      <c r="U337" s="61"/>
    </row>
    <row r="338" spans="1:21" s="1" customFormat="1" ht="12.75" outlineLevel="1" x14ac:dyDescent="0.2">
      <c r="A338" s="15" t="s">
        <v>529</v>
      </c>
      <c r="B338" s="239" t="s">
        <v>513</v>
      </c>
      <c r="C338" s="240"/>
      <c r="D338" s="240"/>
      <c r="E338" s="240"/>
      <c r="F338" s="240"/>
      <c r="G338" s="240"/>
      <c r="H338" s="241"/>
      <c r="I338" s="16" t="s">
        <v>514</v>
      </c>
      <c r="J338" s="15"/>
      <c r="K338" s="17"/>
      <c r="L338" s="15"/>
      <c r="M338" s="17"/>
      <c r="N338" s="17"/>
      <c r="O338" s="17"/>
      <c r="P338" s="72"/>
      <c r="Q338" s="72"/>
      <c r="R338" s="72"/>
      <c r="S338" s="72"/>
      <c r="T338" s="62"/>
      <c r="U338" s="61"/>
    </row>
    <row r="339" spans="1:21" s="1" customFormat="1" ht="13.5" thickBot="1" x14ac:dyDescent="0.25">
      <c r="A339" s="15" t="s">
        <v>530</v>
      </c>
      <c r="B339" s="266" t="s">
        <v>531</v>
      </c>
      <c r="C339" s="267"/>
      <c r="D339" s="267"/>
      <c r="E339" s="267"/>
      <c r="F339" s="267"/>
      <c r="G339" s="267"/>
      <c r="H339" s="268"/>
      <c r="I339" s="16" t="s">
        <v>393</v>
      </c>
      <c r="J339" s="15" t="s">
        <v>494</v>
      </c>
      <c r="K339" s="17" t="s">
        <v>494</v>
      </c>
      <c r="L339" s="15" t="s">
        <v>494</v>
      </c>
      <c r="M339" s="17" t="s">
        <v>494</v>
      </c>
      <c r="N339" s="17" t="s">
        <v>494</v>
      </c>
      <c r="O339" s="17" t="s">
        <v>494</v>
      </c>
      <c r="P339" s="72"/>
      <c r="Q339" s="72"/>
      <c r="R339" s="72"/>
      <c r="S339" s="72"/>
      <c r="T339" s="62" t="s">
        <v>494</v>
      </c>
      <c r="U339" s="61" t="s">
        <v>494</v>
      </c>
    </row>
    <row r="340" spans="1:21" s="1" customFormat="1" ht="12.75" x14ac:dyDescent="0.2">
      <c r="A340" s="15" t="s">
        <v>532</v>
      </c>
      <c r="B340" s="216" t="s">
        <v>533</v>
      </c>
      <c r="C340" s="217"/>
      <c r="D340" s="217"/>
      <c r="E340" s="217"/>
      <c r="F340" s="217"/>
      <c r="G340" s="217"/>
      <c r="H340" s="218"/>
      <c r="I340" s="16" t="s">
        <v>507</v>
      </c>
      <c r="J340" s="45">
        <v>141.83134000000001</v>
      </c>
      <c r="K340" s="46">
        <v>137.75399999999999</v>
      </c>
      <c r="L340" s="45">
        <v>141.83134000000001</v>
      </c>
      <c r="M340" s="46">
        <v>137.75399999999999</v>
      </c>
      <c r="N340" s="46">
        <v>139.49503999999999</v>
      </c>
      <c r="O340" s="46">
        <v>135.03019800000001</v>
      </c>
      <c r="P340" s="46">
        <v>134.87989999999999</v>
      </c>
      <c r="Q340" s="46">
        <v>134.87989999999999</v>
      </c>
      <c r="R340" s="46">
        <v>134.87989999999999</v>
      </c>
      <c r="S340" s="46">
        <v>134.87989999999999</v>
      </c>
      <c r="T340" s="113">
        <f>J340+L340+N340+P340+R340</f>
        <v>692.91752000000008</v>
      </c>
      <c r="U340" s="114">
        <f>J340+L340+N340+Q340+S340</f>
        <v>692.91752000000008</v>
      </c>
    </row>
    <row r="341" spans="1:21" s="1" customFormat="1" ht="24" customHeight="1" outlineLevel="1" x14ac:dyDescent="0.2">
      <c r="A341" s="15" t="s">
        <v>534</v>
      </c>
      <c r="B341" s="248" t="s">
        <v>535</v>
      </c>
      <c r="C341" s="249"/>
      <c r="D341" s="249"/>
      <c r="E341" s="249"/>
      <c r="F341" s="249"/>
      <c r="G341" s="249"/>
      <c r="H341" s="250"/>
      <c r="I341" s="16" t="s">
        <v>507</v>
      </c>
      <c r="J341" s="87"/>
      <c r="K341" s="88"/>
      <c r="L341" s="87"/>
      <c r="M341" s="88"/>
      <c r="N341" s="88"/>
      <c r="O341" s="88"/>
      <c r="P341" s="72"/>
      <c r="Q341" s="72"/>
      <c r="R341" s="72"/>
      <c r="S341" s="72"/>
      <c r="T341" s="62"/>
      <c r="U341" s="61"/>
    </row>
    <row r="342" spans="1:21" s="1" customFormat="1" ht="12.75" outlineLevel="1" x14ac:dyDescent="0.2">
      <c r="A342" s="15" t="s">
        <v>536</v>
      </c>
      <c r="B342" s="254" t="s">
        <v>537</v>
      </c>
      <c r="C342" s="255"/>
      <c r="D342" s="255"/>
      <c r="E342" s="255"/>
      <c r="F342" s="255"/>
      <c r="G342" s="255"/>
      <c r="H342" s="256"/>
      <c r="I342" s="16" t="s">
        <v>507</v>
      </c>
      <c r="J342" s="87"/>
      <c r="K342" s="88"/>
      <c r="L342" s="87"/>
      <c r="M342" s="88"/>
      <c r="N342" s="88"/>
      <c r="O342" s="88"/>
      <c r="P342" s="72"/>
      <c r="Q342" s="72"/>
      <c r="R342" s="72"/>
      <c r="S342" s="72"/>
      <c r="T342" s="62"/>
      <c r="U342" s="61"/>
    </row>
    <row r="343" spans="1:21" s="1" customFormat="1" ht="13.5" outlineLevel="1" thickBot="1" x14ac:dyDescent="0.25">
      <c r="A343" s="15" t="s">
        <v>538</v>
      </c>
      <c r="B343" s="254" t="s">
        <v>539</v>
      </c>
      <c r="C343" s="255"/>
      <c r="D343" s="255"/>
      <c r="E343" s="255"/>
      <c r="F343" s="255"/>
      <c r="G343" s="255"/>
      <c r="H343" s="256"/>
      <c r="I343" s="16" t="s">
        <v>507</v>
      </c>
      <c r="J343" s="87"/>
      <c r="K343" s="88"/>
      <c r="L343" s="87"/>
      <c r="M343" s="88"/>
      <c r="N343" s="88"/>
      <c r="O343" s="88"/>
      <c r="P343" s="72"/>
      <c r="Q343" s="72"/>
      <c r="R343" s="72"/>
      <c r="S343" s="72"/>
      <c r="T343" s="62"/>
      <c r="U343" s="61"/>
    </row>
    <row r="344" spans="1:21" s="1" customFormat="1" ht="12.75" x14ac:dyDescent="0.2">
      <c r="A344" s="15" t="s">
        <v>540</v>
      </c>
      <c r="B344" s="216" t="s">
        <v>541</v>
      </c>
      <c r="C344" s="217"/>
      <c r="D344" s="217"/>
      <c r="E344" s="217"/>
      <c r="F344" s="217"/>
      <c r="G344" s="217"/>
      <c r="H344" s="218"/>
      <c r="I344" s="16" t="s">
        <v>507</v>
      </c>
      <c r="J344" s="87">
        <v>17.46</v>
      </c>
      <c r="K344" s="88">
        <v>17.177</v>
      </c>
      <c r="L344" s="87">
        <v>17.46</v>
      </c>
      <c r="M344" s="88">
        <v>17.177</v>
      </c>
      <c r="N344" s="88">
        <v>17.177399999999999</v>
      </c>
      <c r="O344" s="88">
        <v>16.622425</v>
      </c>
      <c r="P344" s="88">
        <v>17.05</v>
      </c>
      <c r="Q344" s="88">
        <v>17.05</v>
      </c>
      <c r="R344" s="88">
        <v>17.05</v>
      </c>
      <c r="S344" s="88">
        <v>17.05</v>
      </c>
      <c r="T344" s="113">
        <f>J344+L344+N344+P344+R344</f>
        <v>86.197400000000002</v>
      </c>
      <c r="U344" s="114">
        <f>J344+L344+N344+Q344+S344</f>
        <v>86.197400000000002</v>
      </c>
    </row>
    <row r="345" spans="1:21" s="1" customFormat="1" ht="12.75" x14ac:dyDescent="0.2">
      <c r="A345" s="15" t="s">
        <v>542</v>
      </c>
      <c r="B345" s="216" t="s">
        <v>543</v>
      </c>
      <c r="C345" s="217"/>
      <c r="D345" s="217"/>
      <c r="E345" s="217"/>
      <c r="F345" s="217"/>
      <c r="G345" s="217"/>
      <c r="H345" s="218"/>
      <c r="I345" s="16" t="s">
        <v>497</v>
      </c>
      <c r="J345" s="87">
        <v>16.88</v>
      </c>
      <c r="K345" s="88">
        <v>18.408999999999999</v>
      </c>
      <c r="L345" s="87">
        <v>16.88</v>
      </c>
      <c r="M345" s="88">
        <v>18.408999999999999</v>
      </c>
      <c r="N345" s="88">
        <v>16.649999999999999</v>
      </c>
      <c r="O345" s="88">
        <v>18.074999999999999</v>
      </c>
      <c r="P345" s="72">
        <v>15.8</v>
      </c>
      <c r="Q345" s="72">
        <v>15.8</v>
      </c>
      <c r="R345" s="72">
        <v>15.8</v>
      </c>
      <c r="S345" s="72">
        <v>15.8</v>
      </c>
      <c r="T345" s="62"/>
      <c r="U345" s="61"/>
    </row>
    <row r="346" spans="1:21" s="1" customFormat="1" ht="24" customHeight="1" outlineLevel="1" x14ac:dyDescent="0.2">
      <c r="A346" s="15" t="s">
        <v>544</v>
      </c>
      <c r="B346" s="248" t="s">
        <v>545</v>
      </c>
      <c r="C346" s="249"/>
      <c r="D346" s="249"/>
      <c r="E346" s="249"/>
      <c r="F346" s="249"/>
      <c r="G346" s="249"/>
      <c r="H346" s="250"/>
      <c r="I346" s="16" t="s">
        <v>497</v>
      </c>
      <c r="J346" s="87"/>
      <c r="K346" s="88"/>
      <c r="L346" s="87"/>
      <c r="M346" s="88"/>
      <c r="N346" s="88"/>
      <c r="O346" s="88"/>
      <c r="P346" s="72"/>
      <c r="Q346" s="72"/>
      <c r="R346" s="72"/>
      <c r="S346" s="72"/>
      <c r="T346" s="62"/>
      <c r="U346" s="61"/>
    </row>
    <row r="347" spans="1:21" s="1" customFormat="1" ht="12.75" outlineLevel="1" x14ac:dyDescent="0.2">
      <c r="A347" s="15" t="s">
        <v>546</v>
      </c>
      <c r="B347" s="254" t="s">
        <v>537</v>
      </c>
      <c r="C347" s="255"/>
      <c r="D347" s="255"/>
      <c r="E347" s="255"/>
      <c r="F347" s="255"/>
      <c r="G347" s="255"/>
      <c r="H347" s="256"/>
      <c r="I347" s="16" t="s">
        <v>497</v>
      </c>
      <c r="J347" s="87"/>
      <c r="K347" s="88"/>
      <c r="L347" s="87"/>
      <c r="M347" s="88"/>
      <c r="N347" s="88"/>
      <c r="O347" s="88"/>
      <c r="P347" s="72"/>
      <c r="Q347" s="72"/>
      <c r="R347" s="72"/>
      <c r="S347" s="72"/>
      <c r="T347" s="62"/>
      <c r="U347" s="61"/>
    </row>
    <row r="348" spans="1:21" s="1" customFormat="1" ht="12.75" outlineLevel="1" x14ac:dyDescent="0.2">
      <c r="A348" s="15" t="s">
        <v>547</v>
      </c>
      <c r="B348" s="254" t="s">
        <v>539</v>
      </c>
      <c r="C348" s="255"/>
      <c r="D348" s="255"/>
      <c r="E348" s="255"/>
      <c r="F348" s="255"/>
      <c r="G348" s="255"/>
      <c r="H348" s="256"/>
      <c r="I348" s="16" t="s">
        <v>497</v>
      </c>
      <c r="J348" s="87"/>
      <c r="K348" s="88"/>
      <c r="L348" s="87"/>
      <c r="M348" s="88"/>
      <c r="N348" s="88"/>
      <c r="O348" s="88"/>
      <c r="P348" s="72"/>
      <c r="Q348" s="72"/>
      <c r="R348" s="72"/>
      <c r="S348" s="72"/>
      <c r="T348" s="62"/>
      <c r="U348" s="61"/>
    </row>
    <row r="349" spans="1:21" s="1" customFormat="1" ht="12.75" x14ac:dyDescent="0.2">
      <c r="A349" s="15" t="s">
        <v>548</v>
      </c>
      <c r="B349" s="216" t="s">
        <v>549</v>
      </c>
      <c r="C349" s="217"/>
      <c r="D349" s="217"/>
      <c r="E349" s="217"/>
      <c r="F349" s="217"/>
      <c r="G349" s="217"/>
      <c r="H349" s="218"/>
      <c r="I349" s="16" t="s">
        <v>550</v>
      </c>
      <c r="J349" s="87">
        <v>4021.4</v>
      </c>
      <c r="K349" s="88">
        <v>4080.04</v>
      </c>
      <c r="L349" s="87">
        <v>4021.4</v>
      </c>
      <c r="M349" s="88">
        <v>4080.04</v>
      </c>
      <c r="N349" s="88">
        <v>4040.68</v>
      </c>
      <c r="O349" s="88">
        <v>4083.53</v>
      </c>
      <c r="P349" s="88">
        <v>4083.53</v>
      </c>
      <c r="Q349" s="88">
        <v>4083.53</v>
      </c>
      <c r="R349" s="88">
        <v>4083.53</v>
      </c>
      <c r="S349" s="88">
        <v>4083.53</v>
      </c>
      <c r="T349" s="62"/>
      <c r="U349" s="61"/>
    </row>
    <row r="350" spans="1:21" s="1" customFormat="1" ht="24" customHeight="1" x14ac:dyDescent="0.2">
      <c r="A350" s="15" t="s">
        <v>551</v>
      </c>
      <c r="B350" s="219" t="s">
        <v>552</v>
      </c>
      <c r="C350" s="220"/>
      <c r="D350" s="220"/>
      <c r="E350" s="220"/>
      <c r="F350" s="220"/>
      <c r="G350" s="220"/>
      <c r="H350" s="221"/>
      <c r="I350" s="16" t="s">
        <v>19</v>
      </c>
      <c r="J350" s="87">
        <f>J29-J63-J64--J69</f>
        <v>190.35</v>
      </c>
      <c r="K350" s="87">
        <f>K29-K63-K64--K69</f>
        <v>191.4</v>
      </c>
      <c r="L350" s="87">
        <f>L29-L63-L64--L69</f>
        <v>212.77699999999999</v>
      </c>
      <c r="M350" s="87">
        <f>M29-M63-M64--M69</f>
        <v>198.863</v>
      </c>
      <c r="N350" s="87">
        <f>N29-N63-N64-N57</f>
        <v>134.5</v>
      </c>
      <c r="O350" s="87">
        <f>O29-O63-O64-O57</f>
        <v>139.97999999999999</v>
      </c>
      <c r="P350" s="87">
        <f>P29-P63-P64-P57</f>
        <v>144.86000000000001</v>
      </c>
      <c r="Q350" s="87">
        <f>Q29-Q63-Q64-Q57</f>
        <v>129.30000000000001</v>
      </c>
      <c r="R350" s="87">
        <f t="shared" ref="R350" si="75">R29-R63-R64-R57</f>
        <v>150.05000000000001</v>
      </c>
      <c r="S350" s="87">
        <f>S29-S63-S64-S57</f>
        <v>150.06</v>
      </c>
      <c r="T350" s="62"/>
      <c r="U350" s="61"/>
    </row>
    <row r="351" spans="1:21" s="1" customFormat="1" ht="12.75" x14ac:dyDescent="0.2">
      <c r="A351" s="15" t="s">
        <v>553</v>
      </c>
      <c r="B351" s="266" t="s">
        <v>554</v>
      </c>
      <c r="C351" s="267"/>
      <c r="D351" s="267"/>
      <c r="E351" s="267"/>
      <c r="F351" s="267"/>
      <c r="G351" s="267"/>
      <c r="H351" s="268"/>
      <c r="I351" s="16" t="s">
        <v>393</v>
      </c>
      <c r="J351" s="15" t="s">
        <v>494</v>
      </c>
      <c r="K351" s="17" t="s">
        <v>494</v>
      </c>
      <c r="L351" s="15" t="s">
        <v>494</v>
      </c>
      <c r="M351" s="17" t="s">
        <v>494</v>
      </c>
      <c r="N351" s="62" t="s">
        <v>494</v>
      </c>
      <c r="O351" s="62" t="s">
        <v>494</v>
      </c>
      <c r="P351" s="72"/>
      <c r="Q351" s="72"/>
      <c r="R351" s="62" t="s">
        <v>494</v>
      </c>
      <c r="S351" s="62" t="s">
        <v>494</v>
      </c>
      <c r="T351" s="62" t="s">
        <v>494</v>
      </c>
      <c r="U351" s="61" t="s">
        <v>494</v>
      </c>
    </row>
    <row r="352" spans="1:21" s="1" customFormat="1" ht="12.75" x14ac:dyDescent="0.2">
      <c r="A352" s="15" t="s">
        <v>555</v>
      </c>
      <c r="B352" s="216" t="s">
        <v>556</v>
      </c>
      <c r="C352" s="217"/>
      <c r="D352" s="217"/>
      <c r="E352" s="217"/>
      <c r="F352" s="217"/>
      <c r="G352" s="217"/>
      <c r="H352" s="218"/>
      <c r="I352" s="16" t="s">
        <v>507</v>
      </c>
      <c r="J352" s="15"/>
      <c r="K352" s="17"/>
      <c r="L352" s="15"/>
      <c r="M352" s="17"/>
      <c r="N352" s="62"/>
      <c r="O352" s="62"/>
      <c r="P352" s="72"/>
      <c r="Q352" s="72"/>
      <c r="R352" s="62"/>
      <c r="S352" s="62"/>
      <c r="T352" s="62"/>
      <c r="U352" s="61"/>
    </row>
    <row r="353" spans="1:21" s="1" customFormat="1" ht="12.75" x14ac:dyDescent="0.2">
      <c r="A353" s="15" t="s">
        <v>557</v>
      </c>
      <c r="B353" s="216" t="s">
        <v>558</v>
      </c>
      <c r="C353" s="217"/>
      <c r="D353" s="217"/>
      <c r="E353" s="217"/>
      <c r="F353" s="217"/>
      <c r="G353" s="217"/>
      <c r="H353" s="218"/>
      <c r="I353" s="16" t="s">
        <v>500</v>
      </c>
      <c r="J353" s="15"/>
      <c r="K353" s="17"/>
      <c r="L353" s="15"/>
      <c r="M353" s="17"/>
      <c r="N353" s="62"/>
      <c r="O353" s="62"/>
      <c r="P353" s="72"/>
      <c r="Q353" s="72"/>
      <c r="R353" s="62"/>
      <c r="S353" s="62"/>
      <c r="T353" s="62"/>
      <c r="U353" s="61"/>
    </row>
    <row r="354" spans="1:21" s="1" customFormat="1" ht="36" customHeight="1" x14ac:dyDescent="0.2">
      <c r="A354" s="15" t="s">
        <v>559</v>
      </c>
      <c r="B354" s="219" t="s">
        <v>560</v>
      </c>
      <c r="C354" s="220"/>
      <c r="D354" s="220"/>
      <c r="E354" s="220"/>
      <c r="F354" s="220"/>
      <c r="G354" s="220"/>
      <c r="H354" s="221"/>
      <c r="I354" s="16" t="s">
        <v>19</v>
      </c>
      <c r="J354" s="15"/>
      <c r="K354" s="17"/>
      <c r="L354" s="15"/>
      <c r="M354" s="17"/>
      <c r="N354" s="62"/>
      <c r="O354" s="62"/>
      <c r="P354" s="72"/>
      <c r="Q354" s="72"/>
      <c r="R354" s="62"/>
      <c r="S354" s="62"/>
      <c r="T354" s="62"/>
      <c r="U354" s="61"/>
    </row>
    <row r="355" spans="1:21" s="1" customFormat="1" ht="24" customHeight="1" x14ac:dyDescent="0.2">
      <c r="A355" s="15" t="s">
        <v>561</v>
      </c>
      <c r="B355" s="219" t="s">
        <v>562</v>
      </c>
      <c r="C355" s="220"/>
      <c r="D355" s="220"/>
      <c r="E355" s="220"/>
      <c r="F355" s="220"/>
      <c r="G355" s="220"/>
      <c r="H355" s="221"/>
      <c r="I355" s="16" t="s">
        <v>19</v>
      </c>
      <c r="J355" s="15"/>
      <c r="K355" s="17"/>
      <c r="L355" s="15"/>
      <c r="M355" s="17"/>
      <c r="N355" s="62"/>
      <c r="O355" s="62"/>
      <c r="P355" s="72"/>
      <c r="Q355" s="72"/>
      <c r="R355" s="62"/>
      <c r="S355" s="62"/>
      <c r="T355" s="62"/>
      <c r="U355" s="61"/>
    </row>
    <row r="356" spans="1:21" s="1" customFormat="1" ht="12.75" x14ac:dyDescent="0.2">
      <c r="A356" s="15" t="s">
        <v>563</v>
      </c>
      <c r="B356" s="266" t="s">
        <v>564</v>
      </c>
      <c r="C356" s="267"/>
      <c r="D356" s="267"/>
      <c r="E356" s="267"/>
      <c r="F356" s="267"/>
      <c r="G356" s="267"/>
      <c r="H356" s="268"/>
      <c r="I356" s="16" t="s">
        <v>393</v>
      </c>
      <c r="J356" s="15" t="s">
        <v>494</v>
      </c>
      <c r="K356" s="17" t="s">
        <v>494</v>
      </c>
      <c r="L356" s="15" t="s">
        <v>494</v>
      </c>
      <c r="M356" s="17" t="s">
        <v>494</v>
      </c>
      <c r="N356" s="62" t="s">
        <v>494</v>
      </c>
      <c r="O356" s="62" t="s">
        <v>494</v>
      </c>
      <c r="P356" s="17" t="s">
        <v>494</v>
      </c>
      <c r="Q356" s="17" t="s">
        <v>494</v>
      </c>
      <c r="R356" s="62" t="s">
        <v>494</v>
      </c>
      <c r="S356" s="62" t="s">
        <v>494</v>
      </c>
      <c r="T356" s="62" t="s">
        <v>494</v>
      </c>
      <c r="U356" s="61" t="s">
        <v>494</v>
      </c>
    </row>
    <row r="357" spans="1:21" s="1" customFormat="1" ht="12.75" x14ac:dyDescent="0.2">
      <c r="A357" s="15" t="s">
        <v>565</v>
      </c>
      <c r="B357" s="216" t="s">
        <v>566</v>
      </c>
      <c r="C357" s="217"/>
      <c r="D357" s="217"/>
      <c r="E357" s="217"/>
      <c r="F357" s="217"/>
      <c r="G357" s="217"/>
      <c r="H357" s="218"/>
      <c r="I357" s="16" t="s">
        <v>497</v>
      </c>
      <c r="J357" s="15"/>
      <c r="K357" s="17"/>
      <c r="L357" s="15"/>
      <c r="M357" s="17"/>
      <c r="N357" s="62"/>
      <c r="O357" s="62"/>
      <c r="P357" s="72"/>
      <c r="Q357" s="72"/>
      <c r="R357" s="62"/>
      <c r="S357" s="62"/>
      <c r="T357" s="62"/>
      <c r="U357" s="61"/>
    </row>
    <row r="358" spans="1:21" s="1" customFormat="1" ht="36" customHeight="1" outlineLevel="1" x14ac:dyDescent="0.2">
      <c r="A358" s="15" t="s">
        <v>567</v>
      </c>
      <c r="B358" s="248" t="s">
        <v>568</v>
      </c>
      <c r="C358" s="249"/>
      <c r="D358" s="249"/>
      <c r="E358" s="249"/>
      <c r="F358" s="249"/>
      <c r="G358" s="249"/>
      <c r="H358" s="250"/>
      <c r="I358" s="16" t="s">
        <v>497</v>
      </c>
      <c r="J358" s="15"/>
      <c r="K358" s="17"/>
      <c r="L358" s="15"/>
      <c r="M358" s="17"/>
      <c r="N358" s="62"/>
      <c r="O358" s="62"/>
      <c r="P358" s="72"/>
      <c r="Q358" s="72"/>
      <c r="R358" s="62"/>
      <c r="S358" s="62"/>
      <c r="T358" s="62"/>
      <c r="U358" s="61"/>
    </row>
    <row r="359" spans="1:21" s="1" customFormat="1" ht="36" customHeight="1" outlineLevel="1" x14ac:dyDescent="0.2">
      <c r="A359" s="15" t="s">
        <v>569</v>
      </c>
      <c r="B359" s="248" t="s">
        <v>570</v>
      </c>
      <c r="C359" s="249"/>
      <c r="D359" s="249"/>
      <c r="E359" s="249"/>
      <c r="F359" s="249"/>
      <c r="G359" s="249"/>
      <c r="H359" s="250"/>
      <c r="I359" s="16" t="s">
        <v>497</v>
      </c>
      <c r="J359" s="15"/>
      <c r="K359" s="17"/>
      <c r="L359" s="15"/>
      <c r="M359" s="17"/>
      <c r="N359" s="62"/>
      <c r="O359" s="62"/>
      <c r="P359" s="72"/>
      <c r="Q359" s="72"/>
      <c r="R359" s="62"/>
      <c r="S359" s="62"/>
      <c r="T359" s="62"/>
      <c r="U359" s="61"/>
    </row>
    <row r="360" spans="1:21" s="1" customFormat="1" ht="24" customHeight="1" outlineLevel="1" x14ac:dyDescent="0.2">
      <c r="A360" s="15" t="s">
        <v>571</v>
      </c>
      <c r="B360" s="248" t="s">
        <v>572</v>
      </c>
      <c r="C360" s="249"/>
      <c r="D360" s="249"/>
      <c r="E360" s="249"/>
      <c r="F360" s="249"/>
      <c r="G360" s="249"/>
      <c r="H360" s="250"/>
      <c r="I360" s="16" t="s">
        <v>497</v>
      </c>
      <c r="J360" s="15"/>
      <c r="K360" s="17"/>
      <c r="L360" s="15"/>
      <c r="M360" s="17"/>
      <c r="N360" s="62"/>
      <c r="O360" s="62"/>
      <c r="P360" s="72"/>
      <c r="Q360" s="72"/>
      <c r="R360" s="62"/>
      <c r="S360" s="62"/>
      <c r="T360" s="62"/>
      <c r="U360" s="61"/>
    </row>
    <row r="361" spans="1:21" s="1" customFormat="1" ht="12.75" x14ac:dyDescent="0.2">
      <c r="A361" s="15" t="s">
        <v>573</v>
      </c>
      <c r="B361" s="216" t="s">
        <v>574</v>
      </c>
      <c r="C361" s="217"/>
      <c r="D361" s="217"/>
      <c r="E361" s="217"/>
      <c r="F361" s="217"/>
      <c r="G361" s="217"/>
      <c r="H361" s="218"/>
      <c r="I361" s="16" t="s">
        <v>507</v>
      </c>
      <c r="J361" s="15"/>
      <c r="K361" s="17"/>
      <c r="L361" s="15"/>
      <c r="M361" s="17"/>
      <c r="N361" s="62"/>
      <c r="O361" s="62"/>
      <c r="P361" s="72"/>
      <c r="Q361" s="72"/>
      <c r="R361" s="62"/>
      <c r="S361" s="62"/>
      <c r="T361" s="62"/>
      <c r="U361" s="61"/>
    </row>
    <row r="362" spans="1:21" s="1" customFormat="1" ht="24" customHeight="1" outlineLevel="1" x14ac:dyDescent="0.2">
      <c r="A362" s="15" t="s">
        <v>575</v>
      </c>
      <c r="B362" s="248" t="s">
        <v>576</v>
      </c>
      <c r="C362" s="249"/>
      <c r="D362" s="249"/>
      <c r="E362" s="249"/>
      <c r="F362" s="249"/>
      <c r="G362" s="249"/>
      <c r="H362" s="250"/>
      <c r="I362" s="16" t="s">
        <v>507</v>
      </c>
      <c r="J362" s="15"/>
      <c r="K362" s="17"/>
      <c r="L362" s="15"/>
      <c r="M362" s="17"/>
      <c r="N362" s="62"/>
      <c r="O362" s="62"/>
      <c r="P362" s="72"/>
      <c r="Q362" s="72"/>
      <c r="R362" s="62"/>
      <c r="S362" s="62"/>
      <c r="T362" s="62"/>
      <c r="U362" s="61"/>
    </row>
    <row r="363" spans="1:21" s="1" customFormat="1" ht="12.75" outlineLevel="1" x14ac:dyDescent="0.2">
      <c r="A363" s="15" t="s">
        <v>577</v>
      </c>
      <c r="B363" s="239" t="s">
        <v>578</v>
      </c>
      <c r="C363" s="240"/>
      <c r="D363" s="240"/>
      <c r="E363" s="240"/>
      <c r="F363" s="240"/>
      <c r="G363" s="240"/>
      <c r="H363" s="241"/>
      <c r="I363" s="16" t="s">
        <v>507</v>
      </c>
      <c r="J363" s="15"/>
      <c r="K363" s="17"/>
      <c r="L363" s="15"/>
      <c r="M363" s="17"/>
      <c r="N363" s="62"/>
      <c r="O363" s="62"/>
      <c r="P363" s="72"/>
      <c r="Q363" s="72"/>
      <c r="R363" s="62"/>
      <c r="S363" s="62"/>
      <c r="T363" s="62"/>
      <c r="U363" s="61"/>
    </row>
    <row r="364" spans="1:21" s="1" customFormat="1" ht="24" customHeight="1" x14ac:dyDescent="0.2">
      <c r="A364" s="15" t="s">
        <v>579</v>
      </c>
      <c r="B364" s="219" t="s">
        <v>580</v>
      </c>
      <c r="C364" s="220"/>
      <c r="D364" s="220"/>
      <c r="E364" s="220"/>
      <c r="F364" s="220"/>
      <c r="G364" s="220"/>
      <c r="H364" s="221"/>
      <c r="I364" s="16" t="s">
        <v>19</v>
      </c>
      <c r="J364" s="15"/>
      <c r="K364" s="17"/>
      <c r="L364" s="15"/>
      <c r="M364" s="17"/>
      <c r="N364" s="62"/>
      <c r="O364" s="62"/>
      <c r="P364" s="72"/>
      <c r="Q364" s="72"/>
      <c r="R364" s="62"/>
      <c r="S364" s="62"/>
      <c r="T364" s="62"/>
      <c r="U364" s="61"/>
    </row>
    <row r="365" spans="1:21" s="1" customFormat="1" ht="12.75" outlineLevel="1" x14ac:dyDescent="0.2">
      <c r="A365" s="15" t="s">
        <v>581</v>
      </c>
      <c r="B365" s="239" t="s">
        <v>43</v>
      </c>
      <c r="C365" s="240"/>
      <c r="D365" s="240"/>
      <c r="E365" s="240"/>
      <c r="F365" s="240"/>
      <c r="G365" s="240"/>
      <c r="H365" s="241"/>
      <c r="I365" s="16" t="s">
        <v>19</v>
      </c>
      <c r="J365" s="15"/>
      <c r="K365" s="17"/>
      <c r="L365" s="15"/>
      <c r="M365" s="17"/>
      <c r="N365" s="62"/>
      <c r="O365" s="62"/>
      <c r="P365" s="72"/>
      <c r="Q365" s="72"/>
      <c r="R365" s="62"/>
      <c r="S365" s="62"/>
      <c r="T365" s="62"/>
      <c r="U365" s="61"/>
    </row>
    <row r="366" spans="1:21" s="1" customFormat="1" ht="12.75" customHeight="1" outlineLevel="1" x14ac:dyDescent="0.2">
      <c r="A366" s="15" t="s">
        <v>582</v>
      </c>
      <c r="B366" s="239" t="s">
        <v>45</v>
      </c>
      <c r="C366" s="240"/>
      <c r="D366" s="240"/>
      <c r="E366" s="240"/>
      <c r="F366" s="240"/>
      <c r="G366" s="240"/>
      <c r="H366" s="241"/>
      <c r="I366" s="16" t="s">
        <v>19</v>
      </c>
      <c r="J366" s="15"/>
      <c r="K366" s="17"/>
      <c r="L366" s="15"/>
      <c r="M366" s="17"/>
      <c r="N366" s="62"/>
      <c r="O366" s="62"/>
      <c r="P366" s="72"/>
      <c r="Q366" s="72"/>
      <c r="R366" s="62"/>
      <c r="S366" s="62"/>
      <c r="T366" s="62"/>
      <c r="U366" s="61"/>
    </row>
    <row r="367" spans="1:21" s="1" customFormat="1" ht="13.5" thickBot="1" x14ac:dyDescent="0.25">
      <c r="A367" s="183" t="s">
        <v>583</v>
      </c>
      <c r="B367" s="302" t="s">
        <v>584</v>
      </c>
      <c r="C367" s="303"/>
      <c r="D367" s="303"/>
      <c r="E367" s="303"/>
      <c r="F367" s="303"/>
      <c r="G367" s="303"/>
      <c r="H367" s="304"/>
      <c r="I367" s="155" t="s">
        <v>585</v>
      </c>
      <c r="J367" s="183">
        <v>139</v>
      </c>
      <c r="K367" s="44">
        <v>137</v>
      </c>
      <c r="L367" s="183">
        <v>139</v>
      </c>
      <c r="M367" s="44">
        <v>137</v>
      </c>
      <c r="N367" s="64">
        <v>139</v>
      </c>
      <c r="O367" s="64">
        <v>135</v>
      </c>
      <c r="P367" s="74">
        <v>139</v>
      </c>
      <c r="Q367" s="74">
        <v>139</v>
      </c>
      <c r="R367" s="64">
        <v>139</v>
      </c>
      <c r="S367" s="64">
        <v>139</v>
      </c>
      <c r="T367" s="64"/>
      <c r="U367" s="63"/>
    </row>
    <row r="368" spans="1:21" ht="16.5" customHeight="1" thickBot="1" x14ac:dyDescent="0.3">
      <c r="A368" s="299" t="s">
        <v>586</v>
      </c>
      <c r="B368" s="300"/>
      <c r="C368" s="300"/>
      <c r="D368" s="300"/>
      <c r="E368" s="300"/>
      <c r="F368" s="300"/>
      <c r="G368" s="300"/>
      <c r="H368" s="300"/>
      <c r="I368" s="300"/>
      <c r="J368" s="300"/>
      <c r="K368" s="300"/>
      <c r="L368" s="300"/>
      <c r="M368" s="305"/>
      <c r="N368" s="2"/>
      <c r="O368" s="2"/>
      <c r="P368" s="2"/>
      <c r="Q368" s="2"/>
      <c r="R368" s="2"/>
      <c r="S368" s="2"/>
      <c r="T368" s="2"/>
      <c r="U368" s="2"/>
    </row>
    <row r="369" spans="1:22" s="1" customFormat="1" ht="42.75" customHeight="1" x14ac:dyDescent="0.2">
      <c r="A369" s="229" t="s">
        <v>10</v>
      </c>
      <c r="B369" s="231" t="s">
        <v>11</v>
      </c>
      <c r="C369" s="232"/>
      <c r="D369" s="232"/>
      <c r="E369" s="232"/>
      <c r="F369" s="232"/>
      <c r="G369" s="232"/>
      <c r="H369" s="233"/>
      <c r="I369" s="237" t="s">
        <v>12</v>
      </c>
      <c r="J369" s="204" t="s">
        <v>704</v>
      </c>
      <c r="K369" s="205"/>
      <c r="L369" s="204" t="s">
        <v>13</v>
      </c>
      <c r="M369" s="205"/>
      <c r="N369" s="204" t="s">
        <v>702</v>
      </c>
      <c r="O369" s="205"/>
      <c r="P369" s="318" t="s">
        <v>697</v>
      </c>
      <c r="Q369" s="319"/>
      <c r="R369" s="318" t="s">
        <v>699</v>
      </c>
      <c r="S369" s="319"/>
      <c r="T369" s="318" t="s">
        <v>695</v>
      </c>
      <c r="U369" s="320"/>
    </row>
    <row r="370" spans="1:22" s="1" customFormat="1" ht="76.5" x14ac:dyDescent="0.2">
      <c r="A370" s="230"/>
      <c r="B370" s="234"/>
      <c r="C370" s="235"/>
      <c r="D370" s="235"/>
      <c r="E370" s="235"/>
      <c r="F370" s="235"/>
      <c r="G370" s="235"/>
      <c r="H370" s="236"/>
      <c r="I370" s="238"/>
      <c r="J370" s="184" t="s">
        <v>14</v>
      </c>
      <c r="K370" s="9" t="s">
        <v>15</v>
      </c>
      <c r="L370" s="184" t="s">
        <v>14</v>
      </c>
      <c r="M370" s="9" t="s">
        <v>15</v>
      </c>
      <c r="N370" s="184" t="s">
        <v>14</v>
      </c>
      <c r="O370" s="9" t="s">
        <v>15</v>
      </c>
      <c r="P370" s="67" t="s">
        <v>705</v>
      </c>
      <c r="Q370" s="67" t="s">
        <v>696</v>
      </c>
      <c r="R370" s="67" t="s">
        <v>705</v>
      </c>
      <c r="S370" s="67" t="s">
        <v>696</v>
      </c>
      <c r="T370" s="67" t="s">
        <v>705</v>
      </c>
      <c r="U370" s="67" t="s">
        <v>696</v>
      </c>
    </row>
    <row r="371" spans="1:22" s="4" customFormat="1" ht="13.5" thickBot="1" x14ac:dyDescent="0.25">
      <c r="A371" s="47">
        <v>1</v>
      </c>
      <c r="B371" s="309">
        <v>2</v>
      </c>
      <c r="C371" s="310"/>
      <c r="D371" s="310"/>
      <c r="E371" s="310"/>
      <c r="F371" s="310"/>
      <c r="G371" s="310"/>
      <c r="H371" s="311"/>
      <c r="I371" s="10">
        <v>3</v>
      </c>
      <c r="J371" s="185">
        <v>4</v>
      </c>
      <c r="K371" s="48">
        <v>5</v>
      </c>
      <c r="L371" s="185">
        <v>4</v>
      </c>
      <c r="M371" s="48">
        <v>5</v>
      </c>
      <c r="N371" s="58">
        <v>6</v>
      </c>
      <c r="O371" s="58">
        <v>6</v>
      </c>
      <c r="P371" s="58">
        <v>7</v>
      </c>
      <c r="Q371" s="58">
        <v>8</v>
      </c>
      <c r="R371" s="58">
        <v>9</v>
      </c>
      <c r="S371" s="58">
        <v>10</v>
      </c>
      <c r="T371" s="58">
        <v>13</v>
      </c>
      <c r="U371" s="57">
        <v>14</v>
      </c>
    </row>
    <row r="372" spans="1:22" s="1" customFormat="1" ht="12.75" customHeight="1" x14ac:dyDescent="0.2">
      <c r="A372" s="312" t="s">
        <v>587</v>
      </c>
      <c r="B372" s="313"/>
      <c r="C372" s="313"/>
      <c r="D372" s="313"/>
      <c r="E372" s="313"/>
      <c r="F372" s="313"/>
      <c r="G372" s="313"/>
      <c r="H372" s="314"/>
      <c r="I372" s="23" t="s">
        <v>19</v>
      </c>
      <c r="J372" s="195">
        <f>J373+J430</f>
        <v>31.4404</v>
      </c>
      <c r="K372" s="196">
        <f t="shared" ref="K372:S372" si="76">K373+K430</f>
        <v>31.094530000000002</v>
      </c>
      <c r="L372" s="195">
        <f t="shared" si="76"/>
        <v>33.11</v>
      </c>
      <c r="M372" s="196">
        <f t="shared" si="76"/>
        <v>33.424949999999995</v>
      </c>
      <c r="N372" s="196">
        <f t="shared" si="76"/>
        <v>40.132269999999998</v>
      </c>
      <c r="O372" s="196">
        <f t="shared" si="76"/>
        <v>40.482010000000002</v>
      </c>
      <c r="P372" s="196">
        <f t="shared" si="76"/>
        <v>49.280939999999994</v>
      </c>
      <c r="Q372" s="196">
        <f t="shared" ref="Q372" si="77">Q373+Q430</f>
        <v>49.280939999999994</v>
      </c>
      <c r="R372" s="196">
        <f t="shared" ref="R372" si="78">R373+R430</f>
        <v>48.41339</v>
      </c>
      <c r="S372" s="196">
        <f t="shared" si="76"/>
        <v>48.410000000000004</v>
      </c>
      <c r="T372" s="72">
        <f>J372+L372+N372+P372+R372</f>
        <v>202.37699999999998</v>
      </c>
      <c r="U372" s="72">
        <f t="shared" ref="U372:U426" si="79">T372</f>
        <v>202.37699999999998</v>
      </c>
      <c r="V372" s="70"/>
    </row>
    <row r="373" spans="1:22" s="1" customFormat="1" ht="12.75" x14ac:dyDescent="0.2">
      <c r="A373" s="15" t="s">
        <v>17</v>
      </c>
      <c r="B373" s="266" t="s">
        <v>588</v>
      </c>
      <c r="C373" s="267"/>
      <c r="D373" s="267"/>
      <c r="E373" s="267"/>
      <c r="F373" s="267"/>
      <c r="G373" s="267"/>
      <c r="H373" s="268"/>
      <c r="I373" s="16" t="s">
        <v>19</v>
      </c>
      <c r="J373" s="87">
        <f>J374+J398+J426</f>
        <v>31.4404</v>
      </c>
      <c r="K373" s="87">
        <f>SUM(K374:K427)</f>
        <v>31.094530000000002</v>
      </c>
      <c r="L373" s="87">
        <f>SUM(L374:L427)</f>
        <v>33.11</v>
      </c>
      <c r="M373" s="88">
        <f>SUM(M374:M427)</f>
        <v>33.424949999999995</v>
      </c>
      <c r="N373" s="88">
        <f t="shared" ref="N373:S373" si="80">SUM(N374:N427)</f>
        <v>37.430619999999998</v>
      </c>
      <c r="O373" s="88">
        <f t="shared" si="80"/>
        <v>37.76923</v>
      </c>
      <c r="P373" s="88">
        <f t="shared" si="80"/>
        <v>47.795969999999997</v>
      </c>
      <c r="Q373" s="88">
        <f t="shared" ref="Q373" si="81">SUM(Q374:Q427)</f>
        <v>47.795969999999997</v>
      </c>
      <c r="R373" s="88">
        <f t="shared" si="80"/>
        <v>48.41339</v>
      </c>
      <c r="S373" s="88">
        <f t="shared" si="80"/>
        <v>48.410000000000004</v>
      </c>
      <c r="T373" s="72">
        <f t="shared" ref="T373:T374" si="82">J373+L373+N373+P373+R373</f>
        <v>198.19038</v>
      </c>
      <c r="U373" s="72">
        <f t="shared" si="79"/>
        <v>198.19038</v>
      </c>
      <c r="V373" s="70"/>
    </row>
    <row r="374" spans="1:22" s="1" customFormat="1" ht="12.75" x14ac:dyDescent="0.2">
      <c r="A374" s="15" t="s">
        <v>20</v>
      </c>
      <c r="B374" s="216" t="s">
        <v>589</v>
      </c>
      <c r="C374" s="217"/>
      <c r="D374" s="217"/>
      <c r="E374" s="217"/>
      <c r="F374" s="217"/>
      <c r="G374" s="217"/>
      <c r="H374" s="218"/>
      <c r="I374" s="16" t="s">
        <v>19</v>
      </c>
      <c r="J374" s="87">
        <v>10.29767</v>
      </c>
      <c r="K374" s="88">
        <v>8.9431100000000008</v>
      </c>
      <c r="L374" s="87">
        <v>8.9719700000000007</v>
      </c>
      <c r="M374" s="88">
        <v>7.9470900000000002</v>
      </c>
      <c r="N374" s="72">
        <v>6.8140299999999998</v>
      </c>
      <c r="O374" s="72">
        <v>3.31094</v>
      </c>
      <c r="P374" s="72">
        <v>13.692349999999999</v>
      </c>
      <c r="Q374" s="72">
        <v>13.692349999999999</v>
      </c>
      <c r="R374" s="72">
        <v>14.271420000000001</v>
      </c>
      <c r="S374" s="72">
        <v>14.8</v>
      </c>
      <c r="T374" s="72">
        <f t="shared" si="82"/>
        <v>54.047440000000002</v>
      </c>
      <c r="U374" s="72">
        <f t="shared" si="79"/>
        <v>54.047440000000002</v>
      </c>
    </row>
    <row r="375" spans="1:22" s="1" customFormat="1" ht="24" customHeight="1" outlineLevel="1" x14ac:dyDescent="0.2">
      <c r="A375" s="15" t="s">
        <v>22</v>
      </c>
      <c r="B375" s="248" t="s">
        <v>590</v>
      </c>
      <c r="C375" s="249"/>
      <c r="D375" s="249"/>
      <c r="E375" s="249"/>
      <c r="F375" s="249"/>
      <c r="G375" s="249"/>
      <c r="H375" s="250"/>
      <c r="I375" s="16" t="s">
        <v>19</v>
      </c>
      <c r="J375" s="87"/>
      <c r="K375" s="88"/>
      <c r="L375" s="87"/>
      <c r="M375" s="88"/>
      <c r="N375" s="72"/>
      <c r="O375" s="72"/>
      <c r="P375" s="72"/>
      <c r="Q375" s="72"/>
      <c r="R375" s="72"/>
      <c r="S375" s="72"/>
      <c r="T375" s="72"/>
      <c r="U375" s="72"/>
    </row>
    <row r="376" spans="1:22" s="1" customFormat="1" ht="12.75" outlineLevel="1" x14ac:dyDescent="0.2">
      <c r="A376" s="15" t="s">
        <v>591</v>
      </c>
      <c r="B376" s="254" t="s">
        <v>592</v>
      </c>
      <c r="C376" s="255"/>
      <c r="D376" s="255"/>
      <c r="E376" s="255"/>
      <c r="F376" s="255"/>
      <c r="G376" s="255"/>
      <c r="H376" s="256"/>
      <c r="I376" s="16" t="s">
        <v>19</v>
      </c>
      <c r="J376" s="102"/>
      <c r="K376" s="103"/>
      <c r="L376" s="87"/>
      <c r="M376" s="103"/>
      <c r="N376" s="72"/>
      <c r="O376" s="72"/>
      <c r="P376" s="72"/>
      <c r="Q376" s="72"/>
      <c r="R376" s="72"/>
      <c r="S376" s="177"/>
      <c r="T376" s="72"/>
      <c r="U376" s="72"/>
    </row>
    <row r="377" spans="1:22" s="1" customFormat="1" ht="24" customHeight="1" outlineLevel="1" x14ac:dyDescent="0.2">
      <c r="A377" s="15" t="s">
        <v>593</v>
      </c>
      <c r="B377" s="306" t="s">
        <v>23</v>
      </c>
      <c r="C377" s="307"/>
      <c r="D377" s="307"/>
      <c r="E377" s="307"/>
      <c r="F377" s="307"/>
      <c r="G377" s="307"/>
      <c r="H377" s="308"/>
      <c r="I377" s="16" t="s">
        <v>19</v>
      </c>
      <c r="J377" s="102"/>
      <c r="K377" s="103"/>
      <c r="L377" s="87"/>
      <c r="M377" s="103"/>
      <c r="N377" s="72"/>
      <c r="O377" s="72"/>
      <c r="P377" s="72"/>
      <c r="Q377" s="72"/>
      <c r="R377" s="72"/>
      <c r="S377" s="177"/>
      <c r="T377" s="72"/>
      <c r="U377" s="72"/>
    </row>
    <row r="378" spans="1:22" s="1" customFormat="1" ht="24" customHeight="1" outlineLevel="1" x14ac:dyDescent="0.2">
      <c r="A378" s="15" t="s">
        <v>594</v>
      </c>
      <c r="B378" s="306" t="s">
        <v>25</v>
      </c>
      <c r="C378" s="307"/>
      <c r="D378" s="307"/>
      <c r="E378" s="307"/>
      <c r="F378" s="307"/>
      <c r="G378" s="307"/>
      <c r="H378" s="308"/>
      <c r="I378" s="16" t="s">
        <v>19</v>
      </c>
      <c r="J378" s="102"/>
      <c r="K378" s="103"/>
      <c r="L378" s="87"/>
      <c r="M378" s="103"/>
      <c r="N378" s="72"/>
      <c r="O378" s="72"/>
      <c r="P378" s="72"/>
      <c r="Q378" s="72"/>
      <c r="R378" s="72"/>
      <c r="S378" s="177"/>
      <c r="T378" s="72"/>
      <c r="U378" s="72"/>
    </row>
    <row r="379" spans="1:22" s="1" customFormat="1" ht="24" customHeight="1" outlineLevel="1" x14ac:dyDescent="0.2">
      <c r="A379" s="15" t="s">
        <v>595</v>
      </c>
      <c r="B379" s="306" t="s">
        <v>27</v>
      </c>
      <c r="C379" s="307"/>
      <c r="D379" s="307"/>
      <c r="E379" s="307"/>
      <c r="F379" s="307"/>
      <c r="G379" s="307"/>
      <c r="H379" s="308"/>
      <c r="I379" s="16" t="s">
        <v>19</v>
      </c>
      <c r="J379" s="102"/>
      <c r="K379" s="103"/>
      <c r="L379" s="87"/>
      <c r="M379" s="103"/>
      <c r="N379" s="72"/>
      <c r="O379" s="72"/>
      <c r="P379" s="72"/>
      <c r="Q379" s="72"/>
      <c r="R379" s="72"/>
      <c r="S379" s="177"/>
      <c r="T379" s="72"/>
      <c r="U379" s="72"/>
    </row>
    <row r="380" spans="1:22" s="1" customFormat="1" ht="12.75" outlineLevel="1" x14ac:dyDescent="0.2">
      <c r="A380" s="15" t="s">
        <v>596</v>
      </c>
      <c r="B380" s="254" t="s">
        <v>597</v>
      </c>
      <c r="C380" s="255"/>
      <c r="D380" s="255"/>
      <c r="E380" s="255"/>
      <c r="F380" s="255"/>
      <c r="G380" s="255"/>
      <c r="H380" s="256"/>
      <c r="I380" s="16" t="s">
        <v>19</v>
      </c>
      <c r="J380" s="102"/>
      <c r="K380" s="103"/>
      <c r="L380" s="87"/>
      <c r="M380" s="103"/>
      <c r="N380" s="72"/>
      <c r="O380" s="72"/>
      <c r="P380" s="72"/>
      <c r="Q380" s="72"/>
      <c r="R380" s="72"/>
      <c r="S380" s="177"/>
      <c r="T380" s="72"/>
      <c r="U380" s="72"/>
    </row>
    <row r="381" spans="1:22" s="1" customFormat="1" ht="12.75" outlineLevel="1" x14ac:dyDescent="0.2">
      <c r="A381" s="15" t="s">
        <v>598</v>
      </c>
      <c r="B381" s="254" t="s">
        <v>599</v>
      </c>
      <c r="C381" s="255"/>
      <c r="D381" s="255"/>
      <c r="E381" s="255"/>
      <c r="F381" s="255"/>
      <c r="G381" s="255"/>
      <c r="H381" s="256"/>
      <c r="I381" s="16" t="s">
        <v>19</v>
      </c>
      <c r="J381" s="102"/>
      <c r="K381" s="103"/>
      <c r="L381" s="87"/>
      <c r="M381" s="103"/>
      <c r="N381" s="72"/>
      <c r="O381" s="72"/>
      <c r="P381" s="72"/>
      <c r="Q381" s="72"/>
      <c r="R381" s="72"/>
      <c r="S381" s="177"/>
      <c r="T381" s="72"/>
      <c r="U381" s="72"/>
    </row>
    <row r="382" spans="1:22" s="1" customFormat="1" ht="12.75" outlineLevel="1" x14ac:dyDescent="0.2">
      <c r="A382" s="15" t="s">
        <v>600</v>
      </c>
      <c r="B382" s="254" t="s">
        <v>601</v>
      </c>
      <c r="C382" s="255"/>
      <c r="D382" s="255"/>
      <c r="E382" s="255"/>
      <c r="F382" s="255"/>
      <c r="G382" s="255"/>
      <c r="H382" s="256"/>
      <c r="I382" s="16" t="s">
        <v>19</v>
      </c>
      <c r="J382" s="102"/>
      <c r="K382" s="103"/>
      <c r="L382" s="87"/>
      <c r="M382" s="103"/>
      <c r="N382" s="72"/>
      <c r="O382" s="72"/>
      <c r="P382" s="72"/>
      <c r="Q382" s="72"/>
      <c r="R382" s="72"/>
      <c r="S382" s="177"/>
      <c r="T382" s="72"/>
      <c r="U382" s="72"/>
    </row>
    <row r="383" spans="1:22" s="1" customFormat="1" ht="12.75" outlineLevel="1" x14ac:dyDescent="0.2">
      <c r="A383" s="15" t="s">
        <v>602</v>
      </c>
      <c r="B383" s="254" t="s">
        <v>603</v>
      </c>
      <c r="C383" s="255"/>
      <c r="D383" s="255"/>
      <c r="E383" s="255"/>
      <c r="F383" s="255"/>
      <c r="G383" s="255"/>
      <c r="H383" s="256"/>
      <c r="I383" s="16" t="s">
        <v>19</v>
      </c>
      <c r="J383" s="102"/>
      <c r="K383" s="103"/>
      <c r="L383" s="87"/>
      <c r="M383" s="103"/>
      <c r="N383" s="72"/>
      <c r="O383" s="72"/>
      <c r="P383" s="72"/>
      <c r="Q383" s="72"/>
      <c r="R383" s="72"/>
      <c r="S383" s="177"/>
      <c r="T383" s="72"/>
      <c r="U383" s="72"/>
    </row>
    <row r="384" spans="1:22" s="1" customFormat="1" ht="24" customHeight="1" outlineLevel="1" x14ac:dyDescent="0.2">
      <c r="A384" s="15" t="s">
        <v>604</v>
      </c>
      <c r="B384" s="306" t="s">
        <v>605</v>
      </c>
      <c r="C384" s="307"/>
      <c r="D384" s="307"/>
      <c r="E384" s="307"/>
      <c r="F384" s="307"/>
      <c r="G384" s="307"/>
      <c r="H384" s="308"/>
      <c r="I384" s="16" t="s">
        <v>19</v>
      </c>
      <c r="J384" s="102"/>
      <c r="K384" s="103"/>
      <c r="L384" s="87"/>
      <c r="M384" s="103"/>
      <c r="N384" s="72"/>
      <c r="O384" s="72"/>
      <c r="P384" s="72"/>
      <c r="Q384" s="72"/>
      <c r="R384" s="72"/>
      <c r="S384" s="177"/>
      <c r="T384" s="72"/>
      <c r="U384" s="72"/>
    </row>
    <row r="385" spans="1:21" s="1" customFormat="1" ht="12.75" outlineLevel="1" x14ac:dyDescent="0.2">
      <c r="A385" s="15" t="s">
        <v>606</v>
      </c>
      <c r="B385" s="315" t="s">
        <v>607</v>
      </c>
      <c r="C385" s="316"/>
      <c r="D385" s="316"/>
      <c r="E385" s="316"/>
      <c r="F385" s="316"/>
      <c r="G385" s="316"/>
      <c r="H385" s="317"/>
      <c r="I385" s="16" t="s">
        <v>19</v>
      </c>
      <c r="J385" s="102"/>
      <c r="K385" s="103"/>
      <c r="L385" s="87"/>
      <c r="M385" s="103"/>
      <c r="N385" s="72"/>
      <c r="O385" s="72"/>
      <c r="P385" s="72"/>
      <c r="Q385" s="72"/>
      <c r="R385" s="72"/>
      <c r="S385" s="177"/>
      <c r="T385" s="72"/>
      <c r="U385" s="72"/>
    </row>
    <row r="386" spans="1:21" s="1" customFormat="1" ht="12.75" outlineLevel="1" x14ac:dyDescent="0.2">
      <c r="A386" s="15" t="s">
        <v>608</v>
      </c>
      <c r="B386" s="251" t="s">
        <v>609</v>
      </c>
      <c r="C386" s="252"/>
      <c r="D386" s="252"/>
      <c r="E386" s="252"/>
      <c r="F386" s="252"/>
      <c r="G386" s="252"/>
      <c r="H386" s="253"/>
      <c r="I386" s="16" t="s">
        <v>19</v>
      </c>
      <c r="J386" s="102"/>
      <c r="K386" s="103"/>
      <c r="L386" s="87"/>
      <c r="M386" s="103"/>
      <c r="N386" s="72"/>
      <c r="O386" s="72"/>
      <c r="P386" s="72"/>
      <c r="Q386" s="72"/>
      <c r="R386" s="72"/>
      <c r="S386" s="177"/>
      <c r="T386" s="72"/>
      <c r="U386" s="72"/>
    </row>
    <row r="387" spans="1:21" s="1" customFormat="1" ht="12.75" outlineLevel="1" x14ac:dyDescent="0.2">
      <c r="A387" s="15" t="s">
        <v>610</v>
      </c>
      <c r="B387" s="315" t="s">
        <v>607</v>
      </c>
      <c r="C387" s="316"/>
      <c r="D387" s="316"/>
      <c r="E387" s="316"/>
      <c r="F387" s="316"/>
      <c r="G387" s="316"/>
      <c r="H387" s="317"/>
      <c r="I387" s="16" t="s">
        <v>19</v>
      </c>
      <c r="J387" s="102"/>
      <c r="K387" s="103"/>
      <c r="L387" s="87"/>
      <c r="M387" s="103"/>
      <c r="N387" s="72"/>
      <c r="O387" s="72"/>
      <c r="P387" s="72"/>
      <c r="Q387" s="72"/>
      <c r="R387" s="72"/>
      <c r="S387" s="177"/>
      <c r="T387" s="72"/>
      <c r="U387" s="72"/>
    </row>
    <row r="388" spans="1:21" s="1" customFormat="1" ht="12.75" outlineLevel="1" x14ac:dyDescent="0.2">
      <c r="A388" s="15" t="s">
        <v>611</v>
      </c>
      <c r="B388" s="254" t="s">
        <v>612</v>
      </c>
      <c r="C388" s="255"/>
      <c r="D388" s="255"/>
      <c r="E388" s="255"/>
      <c r="F388" s="255"/>
      <c r="G388" s="255"/>
      <c r="H388" s="256"/>
      <c r="I388" s="16" t="s">
        <v>19</v>
      </c>
      <c r="J388" s="102"/>
      <c r="K388" s="103"/>
      <c r="L388" s="87"/>
      <c r="M388" s="103"/>
      <c r="N388" s="72"/>
      <c r="O388" s="72"/>
      <c r="P388" s="72"/>
      <c r="Q388" s="72"/>
      <c r="R388" s="72"/>
      <c r="S388" s="177"/>
      <c r="T388" s="72"/>
      <c r="U388" s="72"/>
    </row>
    <row r="389" spans="1:21" s="1" customFormat="1" ht="12.75" outlineLevel="1" x14ac:dyDescent="0.2">
      <c r="A389" s="15" t="s">
        <v>613</v>
      </c>
      <c r="B389" s="254" t="s">
        <v>421</v>
      </c>
      <c r="C389" s="255"/>
      <c r="D389" s="255"/>
      <c r="E389" s="255"/>
      <c r="F389" s="255"/>
      <c r="G389" s="255"/>
      <c r="H389" s="256"/>
      <c r="I389" s="16" t="s">
        <v>19</v>
      </c>
      <c r="J389" s="102"/>
      <c r="K389" s="103"/>
      <c r="L389" s="87"/>
      <c r="M389" s="103"/>
      <c r="N389" s="72"/>
      <c r="O389" s="72"/>
      <c r="P389" s="72"/>
      <c r="Q389" s="72"/>
      <c r="R389" s="72"/>
      <c r="S389" s="177"/>
      <c r="T389" s="72"/>
      <c r="U389" s="72"/>
    </row>
    <row r="390" spans="1:21" s="1" customFormat="1" ht="24" customHeight="1" outlineLevel="1" x14ac:dyDescent="0.2">
      <c r="A390" s="15" t="s">
        <v>614</v>
      </c>
      <c r="B390" s="293" t="s">
        <v>615</v>
      </c>
      <c r="C390" s="294"/>
      <c r="D390" s="294"/>
      <c r="E390" s="294"/>
      <c r="F390" s="294"/>
      <c r="G390" s="294"/>
      <c r="H390" s="295"/>
      <c r="I390" s="16" t="s">
        <v>19</v>
      </c>
      <c r="J390" s="102"/>
      <c r="K390" s="103"/>
      <c r="L390" s="87"/>
      <c r="M390" s="103"/>
      <c r="N390" s="72"/>
      <c r="O390" s="72"/>
      <c r="P390" s="72"/>
      <c r="Q390" s="72"/>
      <c r="R390" s="72"/>
      <c r="S390" s="177"/>
      <c r="T390" s="72"/>
      <c r="U390" s="72"/>
    </row>
    <row r="391" spans="1:21" s="1" customFormat="1" ht="12.75" customHeight="1" outlineLevel="1" x14ac:dyDescent="0.2">
      <c r="A391" s="15" t="s">
        <v>616</v>
      </c>
      <c r="B391" s="251" t="s">
        <v>43</v>
      </c>
      <c r="C391" s="252"/>
      <c r="D391" s="252"/>
      <c r="E391" s="252"/>
      <c r="F391" s="252"/>
      <c r="G391" s="252"/>
      <c r="H391" s="253"/>
      <c r="I391" s="16" t="s">
        <v>19</v>
      </c>
      <c r="J391" s="102"/>
      <c r="K391" s="103"/>
      <c r="L391" s="87"/>
      <c r="M391" s="103"/>
      <c r="N391" s="72"/>
      <c r="O391" s="72"/>
      <c r="P391" s="72"/>
      <c r="Q391" s="72"/>
      <c r="R391" s="72"/>
      <c r="S391" s="177"/>
      <c r="T391" s="72"/>
      <c r="U391" s="72"/>
    </row>
    <row r="392" spans="1:21" s="1" customFormat="1" ht="12.75" customHeight="1" outlineLevel="1" x14ac:dyDescent="0.2">
      <c r="A392" s="15" t="s">
        <v>617</v>
      </c>
      <c r="B392" s="251" t="s">
        <v>45</v>
      </c>
      <c r="C392" s="252"/>
      <c r="D392" s="252"/>
      <c r="E392" s="252"/>
      <c r="F392" s="252"/>
      <c r="G392" s="252"/>
      <c r="H392" s="253"/>
      <c r="I392" s="16" t="s">
        <v>19</v>
      </c>
      <c r="J392" s="102"/>
      <c r="K392" s="103"/>
      <c r="L392" s="87"/>
      <c r="M392" s="103"/>
      <c r="N392" s="72"/>
      <c r="O392" s="72"/>
      <c r="P392" s="72"/>
      <c r="Q392" s="72"/>
      <c r="R392" s="72"/>
      <c r="S392" s="177"/>
      <c r="T392" s="72"/>
      <c r="U392" s="72"/>
    </row>
    <row r="393" spans="1:21" s="1" customFormat="1" ht="24" customHeight="1" outlineLevel="1" x14ac:dyDescent="0.2">
      <c r="A393" s="15" t="s">
        <v>24</v>
      </c>
      <c r="B393" s="248" t="s">
        <v>618</v>
      </c>
      <c r="C393" s="249"/>
      <c r="D393" s="249"/>
      <c r="E393" s="249"/>
      <c r="F393" s="249"/>
      <c r="G393" s="249"/>
      <c r="H393" s="250"/>
      <c r="I393" s="16" t="s">
        <v>19</v>
      </c>
      <c r="J393" s="102"/>
      <c r="K393" s="103"/>
      <c r="L393" s="87"/>
      <c r="M393" s="103"/>
      <c r="N393" s="72"/>
      <c r="O393" s="72"/>
      <c r="P393" s="72"/>
      <c r="Q393" s="72"/>
      <c r="R393" s="72"/>
      <c r="S393" s="177"/>
      <c r="T393" s="72"/>
      <c r="U393" s="72"/>
    </row>
    <row r="394" spans="1:21" s="1" customFormat="1" ht="24" customHeight="1" outlineLevel="1" x14ac:dyDescent="0.2">
      <c r="A394" s="15" t="s">
        <v>619</v>
      </c>
      <c r="B394" s="293" t="s">
        <v>23</v>
      </c>
      <c r="C394" s="294"/>
      <c r="D394" s="294"/>
      <c r="E394" s="294"/>
      <c r="F394" s="294"/>
      <c r="G394" s="294"/>
      <c r="H394" s="295"/>
      <c r="I394" s="16" t="s">
        <v>19</v>
      </c>
      <c r="J394" s="102"/>
      <c r="K394" s="103"/>
      <c r="L394" s="87"/>
      <c r="M394" s="103"/>
      <c r="N394" s="72"/>
      <c r="O394" s="72"/>
      <c r="P394" s="72"/>
      <c r="Q394" s="72"/>
      <c r="R394" s="72"/>
      <c r="S394" s="177"/>
      <c r="T394" s="72"/>
      <c r="U394" s="72"/>
    </row>
    <row r="395" spans="1:21" s="1" customFormat="1" ht="24" customHeight="1" outlineLevel="1" x14ac:dyDescent="0.2">
      <c r="A395" s="15" t="s">
        <v>620</v>
      </c>
      <c r="B395" s="293" t="s">
        <v>25</v>
      </c>
      <c r="C395" s="294"/>
      <c r="D395" s="294"/>
      <c r="E395" s="294"/>
      <c r="F395" s="294"/>
      <c r="G395" s="294"/>
      <c r="H395" s="295"/>
      <c r="I395" s="16" t="s">
        <v>19</v>
      </c>
      <c r="J395" s="102"/>
      <c r="K395" s="103"/>
      <c r="L395" s="87"/>
      <c r="M395" s="103"/>
      <c r="N395" s="72"/>
      <c r="O395" s="72"/>
      <c r="P395" s="72"/>
      <c r="Q395" s="72"/>
      <c r="R395" s="72"/>
      <c r="S395" s="177"/>
      <c r="T395" s="72"/>
      <c r="U395" s="72"/>
    </row>
    <row r="396" spans="1:21" s="1" customFormat="1" ht="24" customHeight="1" outlineLevel="1" x14ac:dyDescent="0.2">
      <c r="A396" s="15" t="s">
        <v>621</v>
      </c>
      <c r="B396" s="293" t="s">
        <v>27</v>
      </c>
      <c r="C396" s="294"/>
      <c r="D396" s="294"/>
      <c r="E396" s="294"/>
      <c r="F396" s="294"/>
      <c r="G396" s="294"/>
      <c r="H396" s="295"/>
      <c r="I396" s="16" t="s">
        <v>19</v>
      </c>
      <c r="J396" s="102"/>
      <c r="K396" s="103"/>
      <c r="L396" s="87"/>
      <c r="M396" s="103"/>
      <c r="N396" s="72"/>
      <c r="O396" s="72"/>
      <c r="P396" s="72"/>
      <c r="Q396" s="72"/>
      <c r="R396" s="72"/>
      <c r="S396" s="177"/>
      <c r="T396" s="72"/>
      <c r="U396" s="72"/>
    </row>
    <row r="397" spans="1:21" s="1" customFormat="1" ht="12.75" outlineLevel="1" x14ac:dyDescent="0.2">
      <c r="A397" s="15" t="s">
        <v>26</v>
      </c>
      <c r="B397" s="239" t="s">
        <v>622</v>
      </c>
      <c r="C397" s="240"/>
      <c r="D397" s="240"/>
      <c r="E397" s="240"/>
      <c r="F397" s="240"/>
      <c r="G397" s="240"/>
      <c r="H397" s="241"/>
      <c r="I397" s="16" t="s">
        <v>19</v>
      </c>
      <c r="J397" s="102"/>
      <c r="K397" s="103"/>
      <c r="L397" s="87"/>
      <c r="M397" s="103"/>
      <c r="N397" s="72"/>
      <c r="O397" s="72"/>
      <c r="P397" s="72"/>
      <c r="Q397" s="72"/>
      <c r="R397" s="72"/>
      <c r="S397" s="177"/>
      <c r="T397" s="72"/>
      <c r="U397" s="72"/>
    </row>
    <row r="398" spans="1:21" s="1" customFormat="1" ht="12.75" x14ac:dyDescent="0.2">
      <c r="A398" s="15" t="s">
        <v>28</v>
      </c>
      <c r="B398" s="216" t="s">
        <v>623</v>
      </c>
      <c r="C398" s="217"/>
      <c r="D398" s="217"/>
      <c r="E398" s="217"/>
      <c r="F398" s="217"/>
      <c r="G398" s="217"/>
      <c r="H398" s="218"/>
      <c r="I398" s="16" t="s">
        <v>19</v>
      </c>
      <c r="J398" s="87">
        <v>16.346399999999999</v>
      </c>
      <c r="K398" s="88">
        <v>17.408190000000001</v>
      </c>
      <c r="L398" s="87">
        <v>19.087350000000001</v>
      </c>
      <c r="M398" s="88">
        <v>20.37914</v>
      </c>
      <c r="N398" s="72">
        <v>23.927879999999998</v>
      </c>
      <c r="O398" s="72">
        <v>27.711290000000002</v>
      </c>
      <c r="P398" s="72">
        <v>25.890129999999999</v>
      </c>
      <c r="Q398" s="72">
        <v>25.890129999999999</v>
      </c>
      <c r="R398" s="72">
        <v>26.073070000000001</v>
      </c>
      <c r="S398" s="72">
        <v>25.54</v>
      </c>
      <c r="T398" s="72">
        <f>J398+L398+N398+P398+R398</f>
        <v>111.32483000000001</v>
      </c>
      <c r="U398" s="72">
        <f t="shared" si="79"/>
        <v>111.32483000000001</v>
      </c>
    </row>
    <row r="399" spans="1:21" s="1" customFormat="1" ht="12.75" outlineLevel="1" x14ac:dyDescent="0.2">
      <c r="A399" s="15" t="s">
        <v>624</v>
      </c>
      <c r="B399" s="239" t="s">
        <v>625</v>
      </c>
      <c r="C399" s="240"/>
      <c r="D399" s="240"/>
      <c r="E399" s="240"/>
      <c r="F399" s="240"/>
      <c r="G399" s="240"/>
      <c r="H399" s="241"/>
      <c r="I399" s="16" t="s">
        <v>19</v>
      </c>
      <c r="J399" s="102"/>
      <c r="K399" s="103"/>
      <c r="L399" s="87"/>
      <c r="M399" s="103"/>
      <c r="N399" s="72"/>
      <c r="O399" s="72"/>
      <c r="P399" s="72"/>
      <c r="Q399" s="72"/>
      <c r="R399" s="72"/>
      <c r="S399" s="177"/>
      <c r="T399" s="72"/>
      <c r="U399" s="72"/>
    </row>
    <row r="400" spans="1:21" s="1" customFormat="1" ht="12.75" outlineLevel="1" x14ac:dyDescent="0.2">
      <c r="A400" s="15" t="s">
        <v>626</v>
      </c>
      <c r="B400" s="254" t="s">
        <v>627</v>
      </c>
      <c r="C400" s="255"/>
      <c r="D400" s="255"/>
      <c r="E400" s="255"/>
      <c r="F400" s="255"/>
      <c r="G400" s="255"/>
      <c r="H400" s="256"/>
      <c r="I400" s="16" t="s">
        <v>19</v>
      </c>
      <c r="J400" s="102"/>
      <c r="K400" s="103"/>
      <c r="L400" s="87"/>
      <c r="M400" s="103"/>
      <c r="N400" s="72"/>
      <c r="O400" s="72"/>
      <c r="P400" s="72"/>
      <c r="Q400" s="72"/>
      <c r="R400" s="72"/>
      <c r="S400" s="177"/>
      <c r="T400" s="72"/>
      <c r="U400" s="72"/>
    </row>
    <row r="401" spans="1:21" s="1" customFormat="1" ht="24" customHeight="1" outlineLevel="1" x14ac:dyDescent="0.2">
      <c r="A401" s="15" t="s">
        <v>628</v>
      </c>
      <c r="B401" s="293" t="s">
        <v>23</v>
      </c>
      <c r="C401" s="294"/>
      <c r="D401" s="294"/>
      <c r="E401" s="294"/>
      <c r="F401" s="294"/>
      <c r="G401" s="294"/>
      <c r="H401" s="295"/>
      <c r="I401" s="16" t="s">
        <v>19</v>
      </c>
      <c r="J401" s="102"/>
      <c r="K401" s="103"/>
      <c r="L401" s="87"/>
      <c r="M401" s="103"/>
      <c r="N401" s="72"/>
      <c r="O401" s="72"/>
      <c r="P401" s="72"/>
      <c r="Q401" s="72"/>
      <c r="R401" s="72"/>
      <c r="S401" s="177"/>
      <c r="T401" s="72"/>
      <c r="U401" s="72"/>
    </row>
    <row r="402" spans="1:21" s="1" customFormat="1" ht="24" customHeight="1" outlineLevel="1" x14ac:dyDescent="0.2">
      <c r="A402" s="15" t="s">
        <v>629</v>
      </c>
      <c r="B402" s="293" t="s">
        <v>25</v>
      </c>
      <c r="C402" s="294"/>
      <c r="D402" s="294"/>
      <c r="E402" s="294"/>
      <c r="F402" s="294"/>
      <c r="G402" s="294"/>
      <c r="H402" s="295"/>
      <c r="I402" s="16" t="s">
        <v>19</v>
      </c>
      <c r="J402" s="102"/>
      <c r="K402" s="103"/>
      <c r="L402" s="87"/>
      <c r="M402" s="103"/>
      <c r="N402" s="72"/>
      <c r="O402" s="72"/>
      <c r="P402" s="72"/>
      <c r="Q402" s="72"/>
      <c r="R402" s="72"/>
      <c r="S402" s="177"/>
      <c r="T402" s="72"/>
      <c r="U402" s="72"/>
    </row>
    <row r="403" spans="1:21" s="1" customFormat="1" ht="24" customHeight="1" outlineLevel="1" x14ac:dyDescent="0.2">
      <c r="A403" s="15" t="s">
        <v>630</v>
      </c>
      <c r="B403" s="293" t="s">
        <v>27</v>
      </c>
      <c r="C403" s="294"/>
      <c r="D403" s="294"/>
      <c r="E403" s="294"/>
      <c r="F403" s="294"/>
      <c r="G403" s="294"/>
      <c r="H403" s="295"/>
      <c r="I403" s="16" t="s">
        <v>19</v>
      </c>
      <c r="J403" s="102"/>
      <c r="K403" s="103"/>
      <c r="L403" s="87"/>
      <c r="M403" s="103"/>
      <c r="N403" s="72"/>
      <c r="O403" s="72"/>
      <c r="P403" s="72"/>
      <c r="Q403" s="72"/>
      <c r="R403" s="72"/>
      <c r="S403" s="177"/>
      <c r="T403" s="72"/>
      <c r="U403" s="72"/>
    </row>
    <row r="404" spans="1:21" s="1" customFormat="1" ht="12.75" outlineLevel="1" x14ac:dyDescent="0.2">
      <c r="A404" s="15" t="s">
        <v>631</v>
      </c>
      <c r="B404" s="254" t="s">
        <v>407</v>
      </c>
      <c r="C404" s="255"/>
      <c r="D404" s="255"/>
      <c r="E404" s="255"/>
      <c r="F404" s="255"/>
      <c r="G404" s="255"/>
      <c r="H404" s="256"/>
      <c r="I404" s="16" t="s">
        <v>19</v>
      </c>
      <c r="J404" s="102"/>
      <c r="K404" s="103"/>
      <c r="L404" s="87"/>
      <c r="M404" s="103"/>
      <c r="N404" s="72"/>
      <c r="O404" s="72"/>
      <c r="P404" s="72"/>
      <c r="Q404" s="72"/>
      <c r="R404" s="72"/>
      <c r="S404" s="177"/>
      <c r="T404" s="72"/>
      <c r="U404" s="72"/>
    </row>
    <row r="405" spans="1:21" s="1" customFormat="1" ht="12.75" outlineLevel="1" x14ac:dyDescent="0.2">
      <c r="A405" s="15" t="s">
        <v>632</v>
      </c>
      <c r="B405" s="254" t="s">
        <v>410</v>
      </c>
      <c r="C405" s="255"/>
      <c r="D405" s="255"/>
      <c r="E405" s="255"/>
      <c r="F405" s="255"/>
      <c r="G405" s="255"/>
      <c r="H405" s="256"/>
      <c r="I405" s="16" t="s">
        <v>19</v>
      </c>
      <c r="J405" s="102"/>
      <c r="K405" s="103"/>
      <c r="L405" s="87"/>
      <c r="M405" s="103"/>
      <c r="N405" s="72"/>
      <c r="O405" s="72"/>
      <c r="P405" s="72"/>
      <c r="Q405" s="72"/>
      <c r="R405" s="72"/>
      <c r="S405" s="177"/>
      <c r="T405" s="72"/>
      <c r="U405" s="72"/>
    </row>
    <row r="406" spans="1:21" s="1" customFormat="1" ht="12.75" outlineLevel="1" x14ac:dyDescent="0.2">
      <c r="A406" s="15" t="s">
        <v>633</v>
      </c>
      <c r="B406" s="254" t="s">
        <v>413</v>
      </c>
      <c r="C406" s="255"/>
      <c r="D406" s="255"/>
      <c r="E406" s="255"/>
      <c r="F406" s="255"/>
      <c r="G406" s="255"/>
      <c r="H406" s="256"/>
      <c r="I406" s="16" t="s">
        <v>19</v>
      </c>
      <c r="J406" s="102"/>
      <c r="K406" s="103"/>
      <c r="L406" s="87"/>
      <c r="M406" s="103"/>
      <c r="N406" s="72"/>
      <c r="O406" s="72"/>
      <c r="P406" s="72"/>
      <c r="Q406" s="72"/>
      <c r="R406" s="72"/>
      <c r="S406" s="177"/>
      <c r="T406" s="72"/>
      <c r="U406" s="72"/>
    </row>
    <row r="407" spans="1:21" s="1" customFormat="1" ht="12.75" outlineLevel="1" x14ac:dyDescent="0.2">
      <c r="A407" s="15" t="s">
        <v>634</v>
      </c>
      <c r="B407" s="254" t="s">
        <v>419</v>
      </c>
      <c r="C407" s="255"/>
      <c r="D407" s="255"/>
      <c r="E407" s="255"/>
      <c r="F407" s="255"/>
      <c r="G407" s="255"/>
      <c r="H407" s="256"/>
      <c r="I407" s="16" t="s">
        <v>19</v>
      </c>
      <c r="J407" s="102"/>
      <c r="K407" s="103"/>
      <c r="L407" s="87"/>
      <c r="M407" s="103"/>
      <c r="N407" s="72"/>
      <c r="O407" s="72"/>
      <c r="P407" s="72"/>
      <c r="Q407" s="72"/>
      <c r="R407" s="72"/>
      <c r="S407" s="177"/>
      <c r="T407" s="72"/>
      <c r="U407" s="72"/>
    </row>
    <row r="408" spans="1:21" s="1" customFormat="1" ht="12.75" outlineLevel="1" x14ac:dyDescent="0.2">
      <c r="A408" s="15" t="s">
        <v>635</v>
      </c>
      <c r="B408" s="254" t="s">
        <v>421</v>
      </c>
      <c r="C408" s="255"/>
      <c r="D408" s="255"/>
      <c r="E408" s="255"/>
      <c r="F408" s="255"/>
      <c r="G408" s="255"/>
      <c r="H408" s="256"/>
      <c r="I408" s="16" t="s">
        <v>19</v>
      </c>
      <c r="J408" s="102"/>
      <c r="K408" s="103"/>
      <c r="L408" s="87"/>
      <c r="M408" s="103"/>
      <c r="N408" s="72"/>
      <c r="O408" s="72"/>
      <c r="P408" s="72"/>
      <c r="Q408" s="72"/>
      <c r="R408" s="72"/>
      <c r="S408" s="177"/>
      <c r="T408" s="72"/>
      <c r="U408" s="72"/>
    </row>
    <row r="409" spans="1:21" s="1" customFormat="1" ht="24" customHeight="1" outlineLevel="1" x14ac:dyDescent="0.2">
      <c r="A409" s="15" t="s">
        <v>636</v>
      </c>
      <c r="B409" s="293" t="s">
        <v>424</v>
      </c>
      <c r="C409" s="294"/>
      <c r="D409" s="294"/>
      <c r="E409" s="294"/>
      <c r="F409" s="294"/>
      <c r="G409" s="294"/>
      <c r="H409" s="295"/>
      <c r="I409" s="16" t="s">
        <v>19</v>
      </c>
      <c r="J409" s="102"/>
      <c r="K409" s="103"/>
      <c r="L409" s="87"/>
      <c r="M409" s="103"/>
      <c r="N409" s="72"/>
      <c r="O409" s="72"/>
      <c r="P409" s="72"/>
      <c r="Q409" s="72"/>
      <c r="R409" s="72"/>
      <c r="S409" s="177"/>
      <c r="T409" s="72"/>
      <c r="U409" s="72"/>
    </row>
    <row r="410" spans="1:21" s="1" customFormat="1" ht="12.75" outlineLevel="1" x14ac:dyDescent="0.2">
      <c r="A410" s="15" t="s">
        <v>637</v>
      </c>
      <c r="B410" s="251" t="s">
        <v>43</v>
      </c>
      <c r="C410" s="252"/>
      <c r="D410" s="252"/>
      <c r="E410" s="252"/>
      <c r="F410" s="252"/>
      <c r="G410" s="252"/>
      <c r="H410" s="253"/>
      <c r="I410" s="16" t="s">
        <v>19</v>
      </c>
      <c r="J410" s="102"/>
      <c r="K410" s="103"/>
      <c r="L410" s="87"/>
      <c r="M410" s="103"/>
      <c r="N410" s="72"/>
      <c r="O410" s="72"/>
      <c r="P410" s="72"/>
      <c r="Q410" s="72"/>
      <c r="R410" s="72"/>
      <c r="S410" s="177"/>
      <c r="T410" s="72"/>
      <c r="U410" s="72"/>
    </row>
    <row r="411" spans="1:21" s="1" customFormat="1" ht="12.75" outlineLevel="1" x14ac:dyDescent="0.2">
      <c r="A411" s="15" t="s">
        <v>638</v>
      </c>
      <c r="B411" s="251" t="s">
        <v>45</v>
      </c>
      <c r="C411" s="252"/>
      <c r="D411" s="252"/>
      <c r="E411" s="252"/>
      <c r="F411" s="252"/>
      <c r="G411" s="252"/>
      <c r="H411" s="253"/>
      <c r="I411" s="16" t="s">
        <v>19</v>
      </c>
      <c r="J411" s="102"/>
      <c r="K411" s="103"/>
      <c r="L411" s="87"/>
      <c r="M411" s="103"/>
      <c r="N411" s="72"/>
      <c r="O411" s="72"/>
      <c r="P411" s="72"/>
      <c r="Q411" s="72"/>
      <c r="R411" s="72"/>
      <c r="S411" s="177"/>
      <c r="T411" s="72"/>
      <c r="U411" s="72"/>
    </row>
    <row r="412" spans="1:21" s="1" customFormat="1" ht="12.75" outlineLevel="1" x14ac:dyDescent="0.2">
      <c r="A412" s="15" t="s">
        <v>639</v>
      </c>
      <c r="B412" s="239" t="s">
        <v>640</v>
      </c>
      <c r="C412" s="240"/>
      <c r="D412" s="240"/>
      <c r="E412" s="240"/>
      <c r="F412" s="240"/>
      <c r="G412" s="240"/>
      <c r="H412" s="241"/>
      <c r="I412" s="16" t="s">
        <v>19</v>
      </c>
      <c r="J412" s="102"/>
      <c r="K412" s="103"/>
      <c r="L412" s="87"/>
      <c r="M412" s="103"/>
      <c r="N412" s="72"/>
      <c r="O412" s="72"/>
      <c r="P412" s="72"/>
      <c r="Q412" s="72"/>
      <c r="R412" s="72"/>
      <c r="S412" s="177"/>
      <c r="T412" s="72"/>
      <c r="U412" s="72"/>
    </row>
    <row r="413" spans="1:21" s="1" customFormat="1" ht="12.75" outlineLevel="1" x14ac:dyDescent="0.2">
      <c r="A413" s="15" t="s">
        <v>641</v>
      </c>
      <c r="B413" s="239" t="s">
        <v>642</v>
      </c>
      <c r="C413" s="240"/>
      <c r="D413" s="240"/>
      <c r="E413" s="240"/>
      <c r="F413" s="240"/>
      <c r="G413" s="240"/>
      <c r="H413" s="241"/>
      <c r="I413" s="16" t="s">
        <v>19</v>
      </c>
      <c r="J413" s="102"/>
      <c r="K413" s="103"/>
      <c r="L413" s="87"/>
      <c r="M413" s="103"/>
      <c r="N413" s="72"/>
      <c r="O413" s="72"/>
      <c r="P413" s="72"/>
      <c r="Q413" s="72"/>
      <c r="R413" s="72"/>
      <c r="S413" s="177"/>
      <c r="T413" s="72"/>
      <c r="U413" s="72"/>
    </row>
    <row r="414" spans="1:21" s="1" customFormat="1" ht="12.75" outlineLevel="1" x14ac:dyDescent="0.2">
      <c r="A414" s="15" t="s">
        <v>643</v>
      </c>
      <c r="B414" s="254" t="s">
        <v>627</v>
      </c>
      <c r="C414" s="255"/>
      <c r="D414" s="255"/>
      <c r="E414" s="255"/>
      <c r="F414" s="255"/>
      <c r="G414" s="255"/>
      <c r="H414" s="256"/>
      <c r="I414" s="16" t="s">
        <v>19</v>
      </c>
      <c r="J414" s="102"/>
      <c r="K414" s="103"/>
      <c r="L414" s="87"/>
      <c r="M414" s="103"/>
      <c r="N414" s="72"/>
      <c r="O414" s="72"/>
      <c r="P414" s="72"/>
      <c r="Q414" s="72"/>
      <c r="R414" s="72"/>
      <c r="S414" s="177"/>
      <c r="T414" s="72"/>
      <c r="U414" s="72"/>
    </row>
    <row r="415" spans="1:21" s="1" customFormat="1" ht="24" customHeight="1" outlineLevel="1" x14ac:dyDescent="0.2">
      <c r="A415" s="15" t="s">
        <v>644</v>
      </c>
      <c r="B415" s="293" t="s">
        <v>23</v>
      </c>
      <c r="C415" s="294"/>
      <c r="D415" s="294"/>
      <c r="E415" s="294"/>
      <c r="F415" s="294"/>
      <c r="G415" s="294"/>
      <c r="H415" s="295"/>
      <c r="I415" s="16" t="s">
        <v>19</v>
      </c>
      <c r="J415" s="102"/>
      <c r="K415" s="103"/>
      <c r="L415" s="87"/>
      <c r="M415" s="103"/>
      <c r="N415" s="72"/>
      <c r="O415" s="72"/>
      <c r="P415" s="72"/>
      <c r="Q415" s="72"/>
      <c r="R415" s="72"/>
      <c r="S415" s="177"/>
      <c r="T415" s="72"/>
      <c r="U415" s="72"/>
    </row>
    <row r="416" spans="1:21" s="1" customFormat="1" ht="24" customHeight="1" outlineLevel="1" x14ac:dyDescent="0.2">
      <c r="A416" s="15" t="s">
        <v>645</v>
      </c>
      <c r="B416" s="293" t="s">
        <v>25</v>
      </c>
      <c r="C416" s="294"/>
      <c r="D416" s="294"/>
      <c r="E416" s="294"/>
      <c r="F416" s="294"/>
      <c r="G416" s="294"/>
      <c r="H416" s="295"/>
      <c r="I416" s="16" t="s">
        <v>19</v>
      </c>
      <c r="J416" s="102"/>
      <c r="K416" s="103"/>
      <c r="L416" s="87"/>
      <c r="M416" s="103"/>
      <c r="N416" s="72"/>
      <c r="O416" s="72"/>
      <c r="P416" s="72"/>
      <c r="Q416" s="72"/>
      <c r="R416" s="72"/>
      <c r="S416" s="177"/>
      <c r="T416" s="72"/>
      <c r="U416" s="72"/>
    </row>
    <row r="417" spans="1:21" s="1" customFormat="1" ht="24" customHeight="1" outlineLevel="1" x14ac:dyDescent="0.2">
      <c r="A417" s="15" t="s">
        <v>645</v>
      </c>
      <c r="B417" s="293" t="s">
        <v>27</v>
      </c>
      <c r="C417" s="294"/>
      <c r="D417" s="294"/>
      <c r="E417" s="294"/>
      <c r="F417" s="294"/>
      <c r="G417" s="294"/>
      <c r="H417" s="295"/>
      <c r="I417" s="16" t="s">
        <v>19</v>
      </c>
      <c r="J417" s="102"/>
      <c r="K417" s="103"/>
      <c r="L417" s="87"/>
      <c r="M417" s="103"/>
      <c r="N417" s="72"/>
      <c r="O417" s="72"/>
      <c r="P417" s="72"/>
      <c r="Q417" s="72"/>
      <c r="R417" s="72"/>
      <c r="S417" s="177"/>
      <c r="T417" s="72"/>
      <c r="U417" s="72"/>
    </row>
    <row r="418" spans="1:21" s="1" customFormat="1" ht="12.75" outlineLevel="1" x14ac:dyDescent="0.2">
      <c r="A418" s="15" t="s">
        <v>646</v>
      </c>
      <c r="B418" s="254" t="s">
        <v>407</v>
      </c>
      <c r="C418" s="255"/>
      <c r="D418" s="255"/>
      <c r="E418" s="255"/>
      <c r="F418" s="255"/>
      <c r="G418" s="255"/>
      <c r="H418" s="256"/>
      <c r="I418" s="16" t="s">
        <v>19</v>
      </c>
      <c r="J418" s="102"/>
      <c r="K418" s="103"/>
      <c r="L418" s="87"/>
      <c r="M418" s="103"/>
      <c r="N418" s="72"/>
      <c r="O418" s="72"/>
      <c r="P418" s="72"/>
      <c r="Q418" s="72"/>
      <c r="R418" s="72"/>
      <c r="S418" s="177"/>
      <c r="T418" s="72"/>
      <c r="U418" s="72"/>
    </row>
    <row r="419" spans="1:21" s="1" customFormat="1" ht="12.75" outlineLevel="1" x14ac:dyDescent="0.2">
      <c r="A419" s="15" t="s">
        <v>647</v>
      </c>
      <c r="B419" s="254" t="s">
        <v>410</v>
      </c>
      <c r="C419" s="255"/>
      <c r="D419" s="255"/>
      <c r="E419" s="255"/>
      <c r="F419" s="255"/>
      <c r="G419" s="255"/>
      <c r="H419" s="256"/>
      <c r="I419" s="16" t="s">
        <v>19</v>
      </c>
      <c r="J419" s="102"/>
      <c r="K419" s="103"/>
      <c r="L419" s="87"/>
      <c r="M419" s="103"/>
      <c r="N419" s="72"/>
      <c r="O419" s="72"/>
      <c r="P419" s="72"/>
      <c r="Q419" s="72"/>
      <c r="R419" s="72"/>
      <c r="S419" s="177"/>
      <c r="T419" s="72"/>
      <c r="U419" s="72"/>
    </row>
    <row r="420" spans="1:21" s="1" customFormat="1" ht="12.75" outlineLevel="1" x14ac:dyDescent="0.2">
      <c r="A420" s="15" t="s">
        <v>648</v>
      </c>
      <c r="B420" s="254" t="s">
        <v>413</v>
      </c>
      <c r="C420" s="255"/>
      <c r="D420" s="255"/>
      <c r="E420" s="255"/>
      <c r="F420" s="255"/>
      <c r="G420" s="255"/>
      <c r="H420" s="256"/>
      <c r="I420" s="16" t="s">
        <v>19</v>
      </c>
      <c r="J420" s="102"/>
      <c r="K420" s="103"/>
      <c r="L420" s="87"/>
      <c r="M420" s="103"/>
      <c r="N420" s="72"/>
      <c r="O420" s="72"/>
      <c r="P420" s="72"/>
      <c r="Q420" s="72"/>
      <c r="R420" s="72"/>
      <c r="S420" s="177"/>
      <c r="T420" s="72"/>
      <c r="U420" s="72"/>
    </row>
    <row r="421" spans="1:21" s="1" customFormat="1" ht="12.75" outlineLevel="1" x14ac:dyDescent="0.2">
      <c r="A421" s="15" t="s">
        <v>649</v>
      </c>
      <c r="B421" s="254" t="s">
        <v>419</v>
      </c>
      <c r="C421" s="255"/>
      <c r="D421" s="255"/>
      <c r="E421" s="255"/>
      <c r="F421" s="255"/>
      <c r="G421" s="255"/>
      <c r="H421" s="256"/>
      <c r="I421" s="16" t="s">
        <v>19</v>
      </c>
      <c r="J421" s="102"/>
      <c r="K421" s="103"/>
      <c r="L421" s="87"/>
      <c r="M421" s="103"/>
      <c r="N421" s="72"/>
      <c r="O421" s="72"/>
      <c r="P421" s="72"/>
      <c r="Q421" s="72"/>
      <c r="R421" s="72"/>
      <c r="S421" s="177"/>
      <c r="T421" s="72"/>
      <c r="U421" s="72"/>
    </row>
    <row r="422" spans="1:21" s="1" customFormat="1" ht="12.75" outlineLevel="1" x14ac:dyDescent="0.2">
      <c r="A422" s="15" t="s">
        <v>650</v>
      </c>
      <c r="B422" s="254" t="s">
        <v>421</v>
      </c>
      <c r="C422" s="255"/>
      <c r="D422" s="255"/>
      <c r="E422" s="255"/>
      <c r="F422" s="255"/>
      <c r="G422" s="255"/>
      <c r="H422" s="256"/>
      <c r="I422" s="16" t="s">
        <v>19</v>
      </c>
      <c r="J422" s="102"/>
      <c r="K422" s="103"/>
      <c r="L422" s="87"/>
      <c r="M422" s="103"/>
      <c r="N422" s="72"/>
      <c r="O422" s="72"/>
      <c r="P422" s="72"/>
      <c r="Q422" s="72"/>
      <c r="R422" s="72"/>
      <c r="S422" s="177"/>
      <c r="T422" s="72"/>
      <c r="U422" s="72"/>
    </row>
    <row r="423" spans="1:21" s="1" customFormat="1" ht="24" customHeight="1" outlineLevel="1" x14ac:dyDescent="0.2">
      <c r="A423" s="15" t="s">
        <v>651</v>
      </c>
      <c r="B423" s="293" t="s">
        <v>424</v>
      </c>
      <c r="C423" s="294"/>
      <c r="D423" s="294"/>
      <c r="E423" s="294"/>
      <c r="F423" s="294"/>
      <c r="G423" s="294"/>
      <c r="H423" s="295"/>
      <c r="I423" s="16" t="s">
        <v>19</v>
      </c>
      <c r="J423" s="102"/>
      <c r="K423" s="103"/>
      <c r="L423" s="87"/>
      <c r="M423" s="103"/>
      <c r="N423" s="72"/>
      <c r="O423" s="72"/>
      <c r="P423" s="72"/>
      <c r="Q423" s="72"/>
      <c r="R423" s="72"/>
      <c r="S423" s="177"/>
      <c r="T423" s="72"/>
      <c r="U423" s="72"/>
    </row>
    <row r="424" spans="1:21" s="1" customFormat="1" ht="12.75" outlineLevel="1" x14ac:dyDescent="0.2">
      <c r="A424" s="15" t="s">
        <v>652</v>
      </c>
      <c r="B424" s="251" t="s">
        <v>43</v>
      </c>
      <c r="C424" s="252"/>
      <c r="D424" s="252"/>
      <c r="E424" s="252"/>
      <c r="F424" s="252"/>
      <c r="G424" s="252"/>
      <c r="H424" s="253"/>
      <c r="I424" s="16" t="s">
        <v>19</v>
      </c>
      <c r="J424" s="87"/>
      <c r="K424" s="88"/>
      <c r="L424" s="87"/>
      <c r="M424" s="88"/>
      <c r="N424" s="72"/>
      <c r="O424" s="72"/>
      <c r="P424" s="72"/>
      <c r="Q424" s="72"/>
      <c r="R424" s="72"/>
      <c r="S424" s="72"/>
      <c r="T424" s="72"/>
      <c r="U424" s="72"/>
    </row>
    <row r="425" spans="1:21" s="1" customFormat="1" ht="12.75" outlineLevel="1" x14ac:dyDescent="0.2">
      <c r="A425" s="15" t="s">
        <v>653</v>
      </c>
      <c r="B425" s="251" t="s">
        <v>45</v>
      </c>
      <c r="C425" s="252"/>
      <c r="D425" s="252"/>
      <c r="E425" s="252"/>
      <c r="F425" s="252"/>
      <c r="G425" s="252"/>
      <c r="H425" s="253"/>
      <c r="I425" s="16" t="s">
        <v>19</v>
      </c>
      <c r="J425" s="87"/>
      <c r="K425" s="88"/>
      <c r="L425" s="87"/>
      <c r="M425" s="88"/>
      <c r="N425" s="72"/>
      <c r="O425" s="72"/>
      <c r="P425" s="72"/>
      <c r="Q425" s="72"/>
      <c r="R425" s="72"/>
      <c r="S425" s="72"/>
      <c r="T425" s="72"/>
      <c r="U425" s="72"/>
    </row>
    <row r="426" spans="1:21" s="1" customFormat="1" ht="12.75" x14ac:dyDescent="0.2">
      <c r="A426" s="15" t="s">
        <v>30</v>
      </c>
      <c r="B426" s="216" t="s">
        <v>654</v>
      </c>
      <c r="C426" s="217"/>
      <c r="D426" s="217"/>
      <c r="E426" s="217"/>
      <c r="F426" s="217"/>
      <c r="G426" s="217"/>
      <c r="H426" s="218"/>
      <c r="I426" s="16" t="s">
        <v>19</v>
      </c>
      <c r="J426" s="197">
        <v>4.7963300000000002</v>
      </c>
      <c r="K426" s="46">
        <v>4.7432299999999996</v>
      </c>
      <c r="L426" s="197">
        <v>5.0506799999999998</v>
      </c>
      <c r="M426" s="46">
        <v>5.0987200000000001</v>
      </c>
      <c r="N426" s="46">
        <v>6.6887100000000004</v>
      </c>
      <c r="O426" s="46">
        <v>6.7469999999999999</v>
      </c>
      <c r="P426" s="46">
        <v>8.2134900000000002</v>
      </c>
      <c r="Q426" s="46">
        <v>8.2134900000000002</v>
      </c>
      <c r="R426" s="46">
        <v>8.0688999999999993</v>
      </c>
      <c r="S426" s="46">
        <v>8.07</v>
      </c>
      <c r="T426" s="72">
        <f>J426+L426+N426+P426+R426</f>
        <v>32.818110000000004</v>
      </c>
      <c r="U426" s="72">
        <f t="shared" si="79"/>
        <v>32.818110000000004</v>
      </c>
    </row>
    <row r="427" spans="1:21" s="1" customFormat="1" ht="12.75" x14ac:dyDescent="0.2">
      <c r="A427" s="15" t="s">
        <v>32</v>
      </c>
      <c r="B427" s="216" t="s">
        <v>655</v>
      </c>
      <c r="C427" s="217"/>
      <c r="D427" s="217"/>
      <c r="E427" s="217"/>
      <c r="F427" s="217"/>
      <c r="G427" s="217"/>
      <c r="H427" s="218"/>
      <c r="I427" s="16" t="s">
        <v>19</v>
      </c>
      <c r="J427" s="198"/>
      <c r="K427" s="88"/>
      <c r="L427" s="198"/>
      <c r="M427" s="88"/>
      <c r="N427" s="72"/>
      <c r="O427" s="72"/>
      <c r="P427" s="72"/>
      <c r="Q427" s="72"/>
      <c r="R427" s="72"/>
      <c r="S427" s="72"/>
      <c r="T427" s="72"/>
      <c r="U427" s="72"/>
    </row>
    <row r="428" spans="1:21" s="1" customFormat="1" ht="12.75" outlineLevel="1" x14ac:dyDescent="0.2">
      <c r="A428" s="15" t="s">
        <v>656</v>
      </c>
      <c r="B428" s="239" t="s">
        <v>657</v>
      </c>
      <c r="C428" s="240"/>
      <c r="D428" s="240"/>
      <c r="E428" s="240"/>
      <c r="F428" s="240"/>
      <c r="G428" s="240"/>
      <c r="H428" s="241"/>
      <c r="I428" s="16" t="s">
        <v>19</v>
      </c>
      <c r="J428" s="198"/>
      <c r="K428" s="88"/>
      <c r="L428" s="198"/>
      <c r="M428" s="88"/>
      <c r="N428" s="72"/>
      <c r="O428" s="72"/>
      <c r="P428" s="72"/>
      <c r="Q428" s="72"/>
      <c r="R428" s="72"/>
      <c r="S428" s="72"/>
      <c r="T428" s="72"/>
      <c r="U428" s="72"/>
    </row>
    <row r="429" spans="1:21" s="1" customFormat="1" ht="12.75" outlineLevel="1" x14ac:dyDescent="0.2">
      <c r="A429" s="15" t="s">
        <v>658</v>
      </c>
      <c r="B429" s="239" t="s">
        <v>659</v>
      </c>
      <c r="C429" s="240"/>
      <c r="D429" s="240"/>
      <c r="E429" s="240"/>
      <c r="F429" s="240"/>
      <c r="G429" s="240"/>
      <c r="H429" s="241"/>
      <c r="I429" s="16" t="s">
        <v>19</v>
      </c>
      <c r="J429" s="198"/>
      <c r="K429" s="88"/>
      <c r="L429" s="198"/>
      <c r="M429" s="88"/>
      <c r="N429" s="72"/>
      <c r="O429" s="72"/>
      <c r="P429" s="72"/>
      <c r="Q429" s="72"/>
      <c r="R429" s="72"/>
      <c r="S429" s="72"/>
      <c r="T429" s="72"/>
      <c r="U429" s="72"/>
    </row>
    <row r="430" spans="1:21" s="1" customFormat="1" ht="12.75" x14ac:dyDescent="0.2">
      <c r="A430" s="15" t="s">
        <v>48</v>
      </c>
      <c r="B430" s="266" t="s">
        <v>660</v>
      </c>
      <c r="C430" s="267"/>
      <c r="D430" s="267"/>
      <c r="E430" s="267"/>
      <c r="F430" s="267"/>
      <c r="G430" s="267"/>
      <c r="H430" s="268"/>
      <c r="I430" s="16" t="s">
        <v>19</v>
      </c>
      <c r="J430" s="198">
        <f>SUM(J431:J441)</f>
        <v>0</v>
      </c>
      <c r="K430" s="88">
        <f t="shared" ref="K430" si="83">SUM(K431:K441)</f>
        <v>0</v>
      </c>
      <c r="L430" s="198">
        <f>SUM(L431:L441)</f>
        <v>0</v>
      </c>
      <c r="M430" s="88">
        <f t="shared" ref="M430:S430" si="84">SUM(M431:M441)</f>
        <v>0</v>
      </c>
      <c r="N430" s="88">
        <f t="shared" si="84"/>
        <v>2.7016499999999999</v>
      </c>
      <c r="O430" s="88">
        <v>2.71278</v>
      </c>
      <c r="P430" s="88">
        <f>SUM(P431:P441)</f>
        <v>1.4849699999999999</v>
      </c>
      <c r="Q430" s="88">
        <f>SUM(Q431:Q441)</f>
        <v>1.4849699999999999</v>
      </c>
      <c r="R430" s="88">
        <v>0</v>
      </c>
      <c r="S430" s="88">
        <f t="shared" si="84"/>
        <v>0</v>
      </c>
      <c r="T430" s="72">
        <f>J430+L430+N430+P430+R430</f>
        <v>4.1866199999999996</v>
      </c>
      <c r="U430" s="72">
        <f>T430</f>
        <v>4.1866199999999996</v>
      </c>
    </row>
    <row r="431" spans="1:21" s="1" customFormat="1" ht="12.75" x14ac:dyDescent="0.2">
      <c r="A431" s="15" t="s">
        <v>50</v>
      </c>
      <c r="B431" s="216" t="s">
        <v>661</v>
      </c>
      <c r="C431" s="217"/>
      <c r="D431" s="217"/>
      <c r="E431" s="217"/>
      <c r="F431" s="217"/>
      <c r="G431" s="217"/>
      <c r="H431" s="218"/>
      <c r="I431" s="16" t="s">
        <v>19</v>
      </c>
      <c r="J431" s="198"/>
      <c r="K431" s="88"/>
      <c r="L431" s="198"/>
      <c r="M431" s="88"/>
      <c r="N431" s="72"/>
      <c r="O431" s="72"/>
      <c r="P431" s="72"/>
      <c r="Q431" s="72"/>
      <c r="R431" s="72"/>
      <c r="S431" s="72"/>
      <c r="T431" s="72"/>
      <c r="U431" s="72"/>
    </row>
    <row r="432" spans="1:21" s="1" customFormat="1" ht="12.75" x14ac:dyDescent="0.2">
      <c r="A432" s="15" t="s">
        <v>54</v>
      </c>
      <c r="B432" s="216" t="s">
        <v>662</v>
      </c>
      <c r="C432" s="217"/>
      <c r="D432" s="217"/>
      <c r="E432" s="217"/>
      <c r="F432" s="217"/>
      <c r="G432" s="217"/>
      <c r="H432" s="218"/>
      <c r="I432" s="16" t="s">
        <v>19</v>
      </c>
      <c r="J432" s="198"/>
      <c r="K432" s="88"/>
      <c r="L432" s="198"/>
      <c r="M432" s="88"/>
      <c r="N432" s="72"/>
      <c r="O432" s="72"/>
      <c r="P432" s="72"/>
      <c r="Q432" s="72"/>
      <c r="R432" s="72"/>
      <c r="S432" s="72"/>
      <c r="T432" s="72"/>
      <c r="U432" s="72"/>
    </row>
    <row r="433" spans="1:21" s="1" customFormat="1" ht="12.75" x14ac:dyDescent="0.2">
      <c r="A433" s="15" t="s">
        <v>55</v>
      </c>
      <c r="B433" s="216" t="s">
        <v>663</v>
      </c>
      <c r="C433" s="217"/>
      <c r="D433" s="217"/>
      <c r="E433" s="217"/>
      <c r="F433" s="217"/>
      <c r="G433" s="217"/>
      <c r="H433" s="218"/>
      <c r="I433" s="16" t="s">
        <v>19</v>
      </c>
      <c r="J433" s="198"/>
      <c r="K433" s="88"/>
      <c r="L433" s="198"/>
      <c r="M433" s="88"/>
      <c r="N433" s="72"/>
      <c r="O433" s="72"/>
      <c r="P433" s="72"/>
      <c r="Q433" s="72"/>
      <c r="R433" s="72"/>
      <c r="S433" s="72"/>
      <c r="T433" s="72"/>
      <c r="U433" s="72"/>
    </row>
    <row r="434" spans="1:21" s="1" customFormat="1" ht="12.75" x14ac:dyDescent="0.2">
      <c r="A434" s="15" t="s">
        <v>56</v>
      </c>
      <c r="B434" s="216" t="s">
        <v>664</v>
      </c>
      <c r="C434" s="217"/>
      <c r="D434" s="217"/>
      <c r="E434" s="217"/>
      <c r="F434" s="217"/>
      <c r="G434" s="217"/>
      <c r="H434" s="218"/>
      <c r="I434" s="16" t="s">
        <v>19</v>
      </c>
      <c r="J434" s="198"/>
      <c r="K434" s="88"/>
      <c r="L434" s="198"/>
      <c r="M434" s="88"/>
      <c r="N434" s="72"/>
      <c r="O434" s="72"/>
      <c r="P434" s="72"/>
      <c r="Q434" s="72"/>
      <c r="R434" s="72"/>
      <c r="S434" s="72"/>
      <c r="T434" s="72"/>
      <c r="U434" s="72"/>
    </row>
    <row r="435" spans="1:21" s="1" customFormat="1" ht="12.75" x14ac:dyDescent="0.2">
      <c r="A435" s="15" t="s">
        <v>57</v>
      </c>
      <c r="B435" s="216" t="s">
        <v>665</v>
      </c>
      <c r="C435" s="217"/>
      <c r="D435" s="217"/>
      <c r="E435" s="217"/>
      <c r="F435" s="217"/>
      <c r="G435" s="217"/>
      <c r="H435" s="218"/>
      <c r="I435" s="16" t="s">
        <v>19</v>
      </c>
      <c r="J435" s="198"/>
      <c r="K435" s="88"/>
      <c r="L435" s="198"/>
      <c r="M435" s="88"/>
      <c r="N435" s="72"/>
      <c r="O435" s="72"/>
      <c r="P435" s="72"/>
      <c r="Q435" s="72"/>
      <c r="R435" s="72"/>
      <c r="S435" s="72"/>
      <c r="T435" s="72"/>
      <c r="U435" s="72"/>
    </row>
    <row r="436" spans="1:21" s="1" customFormat="1" ht="12.75" outlineLevel="1" x14ac:dyDescent="0.2">
      <c r="A436" s="15" t="s">
        <v>97</v>
      </c>
      <c r="B436" s="239" t="s">
        <v>306</v>
      </c>
      <c r="C436" s="240"/>
      <c r="D436" s="240"/>
      <c r="E436" s="240"/>
      <c r="F436" s="240"/>
      <c r="G436" s="240"/>
      <c r="H436" s="241"/>
      <c r="I436" s="16" t="s">
        <v>19</v>
      </c>
      <c r="J436" s="198"/>
      <c r="K436" s="88"/>
      <c r="L436" s="198"/>
      <c r="M436" s="88"/>
      <c r="N436" s="72"/>
      <c r="O436" s="72"/>
      <c r="P436" s="72"/>
      <c r="Q436" s="72"/>
      <c r="R436" s="72"/>
      <c r="S436" s="72"/>
      <c r="T436" s="72"/>
      <c r="U436" s="72"/>
    </row>
    <row r="437" spans="1:21" s="1" customFormat="1" ht="24" customHeight="1" outlineLevel="1" x14ac:dyDescent="0.2">
      <c r="A437" s="15" t="s">
        <v>666</v>
      </c>
      <c r="B437" s="293" t="s">
        <v>667</v>
      </c>
      <c r="C437" s="294"/>
      <c r="D437" s="294"/>
      <c r="E437" s="294"/>
      <c r="F437" s="294"/>
      <c r="G437" s="294"/>
      <c r="H437" s="295"/>
      <c r="I437" s="16" t="s">
        <v>19</v>
      </c>
      <c r="J437" s="198"/>
      <c r="K437" s="88"/>
      <c r="L437" s="198"/>
      <c r="M437" s="88"/>
      <c r="N437" s="72"/>
      <c r="O437" s="72"/>
      <c r="P437" s="72"/>
      <c r="Q437" s="72"/>
      <c r="R437" s="72"/>
      <c r="S437" s="72"/>
      <c r="T437" s="72"/>
      <c r="U437" s="72"/>
    </row>
    <row r="438" spans="1:21" s="1" customFormat="1" ht="12.75" outlineLevel="1" x14ac:dyDescent="0.2">
      <c r="A438" s="15" t="s">
        <v>99</v>
      </c>
      <c r="B438" s="239" t="s">
        <v>308</v>
      </c>
      <c r="C438" s="240"/>
      <c r="D438" s="240"/>
      <c r="E438" s="240"/>
      <c r="F438" s="240"/>
      <c r="G438" s="240"/>
      <c r="H438" s="241"/>
      <c r="I438" s="16" t="s">
        <v>19</v>
      </c>
      <c r="J438" s="198"/>
      <c r="K438" s="88"/>
      <c r="L438" s="198"/>
      <c r="M438" s="88"/>
      <c r="N438" s="72"/>
      <c r="O438" s="72"/>
      <c r="P438" s="72"/>
      <c r="Q438" s="72"/>
      <c r="R438" s="72"/>
      <c r="S438" s="72"/>
      <c r="T438" s="72"/>
      <c r="U438" s="72"/>
    </row>
    <row r="439" spans="1:21" s="1" customFormat="1" ht="24" customHeight="1" outlineLevel="1" x14ac:dyDescent="0.2">
      <c r="A439" s="15" t="s">
        <v>668</v>
      </c>
      <c r="B439" s="293" t="s">
        <v>669</v>
      </c>
      <c r="C439" s="294"/>
      <c r="D439" s="294"/>
      <c r="E439" s="294"/>
      <c r="F439" s="294"/>
      <c r="G439" s="294"/>
      <c r="H439" s="295"/>
      <c r="I439" s="16" t="s">
        <v>19</v>
      </c>
      <c r="J439" s="87"/>
      <c r="K439" s="88"/>
      <c r="L439" s="87"/>
      <c r="M439" s="88"/>
      <c r="N439" s="72"/>
      <c r="O439" s="72"/>
      <c r="P439" s="72"/>
      <c r="Q439" s="72"/>
      <c r="R439" s="72"/>
      <c r="S439" s="72"/>
      <c r="T439" s="72"/>
      <c r="U439" s="72"/>
    </row>
    <row r="440" spans="1:21" s="1" customFormat="1" ht="12.75" x14ac:dyDescent="0.2">
      <c r="A440" s="15" t="s">
        <v>58</v>
      </c>
      <c r="B440" s="216" t="s">
        <v>670</v>
      </c>
      <c r="C440" s="217"/>
      <c r="D440" s="217"/>
      <c r="E440" s="217"/>
      <c r="F440" s="217"/>
      <c r="G440" s="217"/>
      <c r="H440" s="218"/>
      <c r="I440" s="16" t="s">
        <v>19</v>
      </c>
      <c r="J440" s="87"/>
      <c r="K440" s="88"/>
      <c r="L440" s="87"/>
      <c r="M440" s="88"/>
      <c r="N440" s="72">
        <v>2.7016499999999999</v>
      </c>
      <c r="O440" s="72">
        <v>2.71</v>
      </c>
      <c r="P440" s="72">
        <v>1.4849699999999999</v>
      </c>
      <c r="Q440" s="72">
        <v>1.4849699999999999</v>
      </c>
      <c r="R440" s="72"/>
      <c r="S440" s="72"/>
      <c r="T440" s="72">
        <f t="shared" ref="T440" si="85">L440+N440+P440+R440</f>
        <v>4.1866199999999996</v>
      </c>
      <c r="U440" s="72">
        <f>T440</f>
        <v>4.1866199999999996</v>
      </c>
    </row>
    <row r="441" spans="1:21" s="1" customFormat="1" ht="13.5" thickBot="1" x14ac:dyDescent="0.25">
      <c r="A441" s="20" t="s">
        <v>59</v>
      </c>
      <c r="B441" s="242" t="s">
        <v>671</v>
      </c>
      <c r="C441" s="243"/>
      <c r="D441" s="243"/>
      <c r="E441" s="243"/>
      <c r="F441" s="243"/>
      <c r="G441" s="243"/>
      <c r="H441" s="244"/>
      <c r="I441" s="19" t="s">
        <v>19</v>
      </c>
      <c r="J441" s="96"/>
      <c r="K441" s="104"/>
      <c r="L441" s="20"/>
      <c r="M441" s="22"/>
      <c r="N441" s="64"/>
      <c r="O441" s="64"/>
      <c r="P441" s="64"/>
      <c r="Q441" s="64"/>
      <c r="R441" s="64"/>
      <c r="S441" s="64"/>
      <c r="T441" s="79"/>
      <c r="U441" s="80"/>
    </row>
    <row r="442" spans="1:21" s="1" customFormat="1" ht="13.5" thickBot="1" x14ac:dyDescent="0.25">
      <c r="A442" s="32" t="s">
        <v>117</v>
      </c>
      <c r="B442" s="257" t="s">
        <v>110</v>
      </c>
      <c r="C442" s="258"/>
      <c r="D442" s="258"/>
      <c r="E442" s="258"/>
      <c r="F442" s="258"/>
      <c r="G442" s="258"/>
      <c r="H442" s="259"/>
      <c r="I442" s="23" t="s">
        <v>393</v>
      </c>
      <c r="J442" s="100"/>
      <c r="K442" s="97"/>
      <c r="L442" s="32"/>
      <c r="M442" s="24"/>
      <c r="N442" s="66"/>
      <c r="O442" s="66"/>
      <c r="P442" s="66"/>
      <c r="Q442" s="66"/>
      <c r="R442" s="66"/>
      <c r="S442" s="66"/>
      <c r="T442" s="66"/>
      <c r="U442" s="65"/>
    </row>
    <row r="443" spans="1:21" s="1" customFormat="1" ht="36" customHeight="1" thickBot="1" x14ac:dyDescent="0.25">
      <c r="A443" s="15" t="s">
        <v>119</v>
      </c>
      <c r="B443" s="219" t="s">
        <v>672</v>
      </c>
      <c r="C443" s="220"/>
      <c r="D443" s="220"/>
      <c r="E443" s="220"/>
      <c r="F443" s="220"/>
      <c r="G443" s="220"/>
      <c r="H443" s="221"/>
      <c r="I443" s="16" t="s">
        <v>19</v>
      </c>
      <c r="J443" s="199">
        <v>11.02</v>
      </c>
      <c r="K443" s="136">
        <v>5.4820000000000002</v>
      </c>
      <c r="L443" s="199">
        <v>10.687340000000001</v>
      </c>
      <c r="M443" s="136">
        <v>5.89</v>
      </c>
      <c r="N443" s="69">
        <v>15.165660000000001</v>
      </c>
      <c r="O443" s="69">
        <v>8.3320000000000007</v>
      </c>
      <c r="P443" s="69">
        <v>15.57</v>
      </c>
      <c r="Q443" s="69">
        <v>15.57</v>
      </c>
      <c r="R443" s="69">
        <v>15.57</v>
      </c>
      <c r="S443" s="69">
        <v>15.57</v>
      </c>
      <c r="T443" s="113">
        <f t="shared" ref="T443:T444" si="86">J443+L443+N443+P443+R443</f>
        <v>68.013000000000005</v>
      </c>
      <c r="U443" s="114">
        <f t="shared" ref="U443:U444" si="87">J443+L443+N443+Q443+S443</f>
        <v>68.013000000000005</v>
      </c>
    </row>
    <row r="444" spans="1:21" s="1" customFormat="1" ht="12.75" outlineLevel="1" x14ac:dyDescent="0.2">
      <c r="A444" s="15" t="s">
        <v>120</v>
      </c>
      <c r="B444" s="239" t="s">
        <v>673</v>
      </c>
      <c r="C444" s="240"/>
      <c r="D444" s="240"/>
      <c r="E444" s="240"/>
      <c r="F444" s="240"/>
      <c r="G444" s="240"/>
      <c r="H444" s="241"/>
      <c r="I444" s="16" t="s">
        <v>19</v>
      </c>
      <c r="J444" s="167">
        <v>11.02</v>
      </c>
      <c r="K444" s="136">
        <v>5.4820000000000002</v>
      </c>
      <c r="L444" s="199">
        <v>10.687340000000001</v>
      </c>
      <c r="M444" s="136">
        <v>5.89</v>
      </c>
      <c r="N444" s="69">
        <v>15.165660000000001</v>
      </c>
      <c r="O444" s="69">
        <v>8.3320000000000007</v>
      </c>
      <c r="P444" s="69">
        <v>15.57</v>
      </c>
      <c r="Q444" s="69">
        <v>15.57</v>
      </c>
      <c r="R444" s="69">
        <v>15.57</v>
      </c>
      <c r="S444" s="69">
        <v>15.57</v>
      </c>
      <c r="T444" s="113">
        <f t="shared" si="86"/>
        <v>68.013000000000005</v>
      </c>
      <c r="U444" s="114">
        <f t="shared" si="87"/>
        <v>68.013000000000005</v>
      </c>
    </row>
    <row r="445" spans="1:21" s="1" customFormat="1" ht="24" customHeight="1" outlineLevel="1" x14ac:dyDescent="0.2">
      <c r="A445" s="15" t="s">
        <v>121</v>
      </c>
      <c r="B445" s="248" t="s">
        <v>674</v>
      </c>
      <c r="C445" s="249"/>
      <c r="D445" s="249"/>
      <c r="E445" s="249"/>
      <c r="F445" s="249"/>
      <c r="G445" s="249"/>
      <c r="H445" s="250"/>
      <c r="I445" s="16" t="s">
        <v>19</v>
      </c>
      <c r="J445" s="31"/>
      <c r="K445" s="98"/>
      <c r="L445" s="31"/>
      <c r="M445" s="98"/>
      <c r="N445" s="105"/>
      <c r="O445" s="105"/>
      <c r="P445" s="105"/>
      <c r="Q445" s="105"/>
      <c r="R445" s="105"/>
      <c r="S445" s="105"/>
      <c r="T445" s="62"/>
      <c r="U445" s="61"/>
    </row>
    <row r="446" spans="1:21" s="1" customFormat="1" ht="12.75" outlineLevel="1" x14ac:dyDescent="0.2">
      <c r="A446" s="15" t="s">
        <v>122</v>
      </c>
      <c r="B446" s="239" t="s">
        <v>675</v>
      </c>
      <c r="C446" s="240"/>
      <c r="D446" s="240"/>
      <c r="E446" s="240"/>
      <c r="F446" s="240"/>
      <c r="G446" s="240"/>
      <c r="H446" s="241"/>
      <c r="I446" s="16" t="s">
        <v>19</v>
      </c>
      <c r="J446" s="31"/>
      <c r="K446" s="98"/>
      <c r="L446" s="15"/>
      <c r="M446" s="17"/>
      <c r="N446" s="62"/>
      <c r="O446" s="62"/>
      <c r="P446" s="62"/>
      <c r="Q446" s="62"/>
      <c r="R446" s="62"/>
      <c r="S446" s="62"/>
      <c r="T446" s="62"/>
      <c r="U446" s="61"/>
    </row>
    <row r="447" spans="1:21" s="1" customFormat="1" ht="24" customHeight="1" x14ac:dyDescent="0.2">
      <c r="A447" s="15" t="s">
        <v>123</v>
      </c>
      <c r="B447" s="219" t="s">
        <v>676</v>
      </c>
      <c r="C447" s="220"/>
      <c r="D447" s="220"/>
      <c r="E447" s="220"/>
      <c r="F447" s="220"/>
      <c r="G447" s="220"/>
      <c r="H447" s="221"/>
      <c r="I447" s="16" t="s">
        <v>393</v>
      </c>
      <c r="J447" s="31"/>
      <c r="K447" s="98"/>
      <c r="L447" s="15"/>
      <c r="M447" s="17"/>
      <c r="N447" s="62"/>
      <c r="O447" s="62"/>
      <c r="P447" s="62"/>
      <c r="Q447" s="62"/>
      <c r="R447" s="62"/>
      <c r="S447" s="62"/>
      <c r="T447" s="62"/>
      <c r="U447" s="61"/>
    </row>
    <row r="448" spans="1:21" s="1" customFormat="1" ht="12.75" outlineLevel="1" x14ac:dyDescent="0.2">
      <c r="A448" s="15" t="s">
        <v>677</v>
      </c>
      <c r="B448" s="239" t="s">
        <v>678</v>
      </c>
      <c r="C448" s="240"/>
      <c r="D448" s="240"/>
      <c r="E448" s="240"/>
      <c r="F448" s="240"/>
      <c r="G448" s="240"/>
      <c r="H448" s="241"/>
      <c r="I448" s="16" t="s">
        <v>19</v>
      </c>
      <c r="J448" s="31"/>
      <c r="K448" s="98"/>
      <c r="L448" s="15"/>
      <c r="M448" s="17"/>
      <c r="N448" s="62"/>
      <c r="O448" s="62"/>
      <c r="P448" s="62"/>
      <c r="Q448" s="62"/>
      <c r="R448" s="62"/>
      <c r="S448" s="62"/>
      <c r="T448" s="62"/>
      <c r="U448" s="61"/>
    </row>
    <row r="449" spans="1:21" s="1" customFormat="1" ht="12.75" outlineLevel="1" x14ac:dyDescent="0.2">
      <c r="A449" s="15" t="s">
        <v>679</v>
      </c>
      <c r="B449" s="239" t="s">
        <v>680</v>
      </c>
      <c r="C449" s="240"/>
      <c r="D449" s="240"/>
      <c r="E449" s="240"/>
      <c r="F449" s="240"/>
      <c r="G449" s="240"/>
      <c r="H449" s="241"/>
      <c r="I449" s="16" t="s">
        <v>19</v>
      </c>
      <c r="J449" s="31"/>
      <c r="K449" s="98"/>
      <c r="L449" s="15"/>
      <c r="M449" s="17"/>
      <c r="N449" s="62"/>
      <c r="O449" s="62"/>
      <c r="P449" s="62"/>
      <c r="Q449" s="62"/>
      <c r="R449" s="62"/>
      <c r="S449" s="62"/>
      <c r="T449" s="62"/>
      <c r="U449" s="61"/>
    </row>
    <row r="450" spans="1:21" s="1" customFormat="1" ht="13.5" outlineLevel="1" thickBot="1" x14ac:dyDescent="0.25">
      <c r="A450" s="20" t="s">
        <v>681</v>
      </c>
      <c r="B450" s="260" t="s">
        <v>682</v>
      </c>
      <c r="C450" s="261"/>
      <c r="D450" s="261"/>
      <c r="E450" s="261"/>
      <c r="F450" s="261"/>
      <c r="G450" s="261"/>
      <c r="H450" s="262"/>
      <c r="I450" s="19" t="s">
        <v>19</v>
      </c>
      <c r="J450" s="96"/>
      <c r="K450" s="104"/>
      <c r="L450" s="20"/>
      <c r="M450" s="22"/>
      <c r="N450" s="64"/>
      <c r="O450" s="64"/>
      <c r="P450" s="64"/>
      <c r="Q450" s="64"/>
      <c r="R450" s="64"/>
      <c r="S450" s="64"/>
      <c r="T450" s="64"/>
      <c r="U450" s="63"/>
    </row>
    <row r="451" spans="1:21" x14ac:dyDescent="0.25">
      <c r="N451" s="56"/>
      <c r="O451" s="56"/>
      <c r="P451" s="56"/>
      <c r="Q451" s="56"/>
      <c r="R451" s="56"/>
      <c r="S451" s="56"/>
      <c r="T451" s="56"/>
      <c r="U451" s="56"/>
    </row>
    <row r="452" spans="1:21" x14ac:dyDescent="0.25">
      <c r="N452" s="56"/>
      <c r="O452" s="56"/>
      <c r="P452" s="56"/>
      <c r="Q452" s="56"/>
      <c r="R452" s="56"/>
      <c r="S452" s="56"/>
      <c r="T452" s="56"/>
      <c r="U452" s="56"/>
    </row>
    <row r="453" spans="1:21" s="4" customFormat="1" ht="12.75" x14ac:dyDescent="0.2">
      <c r="A453" s="4" t="s">
        <v>683</v>
      </c>
      <c r="J453" s="93"/>
      <c r="K453" s="93"/>
      <c r="N453" s="56"/>
      <c r="O453" s="56"/>
      <c r="P453" s="56"/>
      <c r="Q453" s="56"/>
      <c r="R453" s="56"/>
      <c r="S453" s="56"/>
      <c r="T453" s="56"/>
      <c r="U453" s="56"/>
    </row>
    <row r="454" spans="1:21" s="4" customFormat="1" ht="12.75" x14ac:dyDescent="0.2">
      <c r="A454" s="49" t="s">
        <v>684</v>
      </c>
      <c r="J454" s="93"/>
      <c r="K454" s="93"/>
      <c r="N454" s="56"/>
      <c r="O454" s="56"/>
      <c r="P454" s="56"/>
      <c r="Q454" s="56"/>
      <c r="R454" s="56"/>
      <c r="S454" s="56"/>
      <c r="T454" s="56"/>
      <c r="U454" s="56"/>
    </row>
    <row r="455" spans="1:21" s="4" customFormat="1" ht="12.75" x14ac:dyDescent="0.2">
      <c r="A455" s="49" t="s">
        <v>685</v>
      </c>
      <c r="J455" s="93"/>
      <c r="K455" s="93"/>
      <c r="N455" s="56"/>
      <c r="O455" s="56"/>
      <c r="P455" s="56"/>
      <c r="Q455" s="56"/>
      <c r="R455" s="56"/>
      <c r="S455" s="56"/>
      <c r="T455" s="56"/>
      <c r="U455" s="56"/>
    </row>
    <row r="456" spans="1:21" s="4" customFormat="1" ht="12.75" x14ac:dyDescent="0.2">
      <c r="A456" s="49" t="s">
        <v>686</v>
      </c>
      <c r="J456" s="93"/>
      <c r="K456" s="93"/>
      <c r="N456" s="56"/>
      <c r="O456" s="56"/>
      <c r="P456" s="56"/>
      <c r="Q456" s="56"/>
      <c r="R456" s="56"/>
      <c r="S456" s="56"/>
      <c r="T456" s="56"/>
      <c r="U456" s="56"/>
    </row>
    <row r="457" spans="1:21" s="4" customFormat="1" ht="12.75" x14ac:dyDescent="0.2">
      <c r="A457" s="49" t="s">
        <v>687</v>
      </c>
      <c r="J457" s="93"/>
      <c r="K457" s="93"/>
      <c r="N457" s="56"/>
      <c r="O457" s="56"/>
      <c r="P457" s="56"/>
      <c r="Q457" s="56"/>
      <c r="R457" s="56"/>
      <c r="S457" s="56"/>
      <c r="T457" s="56"/>
      <c r="U457" s="56"/>
    </row>
    <row r="458" spans="1:21" s="4" customFormat="1" ht="12.75" x14ac:dyDescent="0.2">
      <c r="A458" s="49" t="s">
        <v>688</v>
      </c>
      <c r="J458" s="93"/>
      <c r="K458" s="93"/>
      <c r="N458" s="56"/>
      <c r="O458" s="56"/>
      <c r="P458" s="56"/>
      <c r="Q458" s="56"/>
      <c r="R458" s="56"/>
      <c r="S458" s="56"/>
      <c r="T458" s="56"/>
      <c r="U458" s="56"/>
    </row>
    <row r="459" spans="1:21" s="4" customFormat="1" ht="12.75" x14ac:dyDescent="0.2">
      <c r="A459" s="49" t="s">
        <v>689</v>
      </c>
      <c r="J459" s="93"/>
      <c r="K459" s="93"/>
      <c r="N459" s="56"/>
      <c r="O459" s="56"/>
      <c r="P459" s="56"/>
      <c r="Q459" s="56"/>
      <c r="R459" s="56"/>
      <c r="S459" s="56"/>
      <c r="T459" s="56"/>
      <c r="U459" s="56"/>
    </row>
    <row r="460" spans="1:21" x14ac:dyDescent="0.25">
      <c r="N460" s="56"/>
      <c r="O460" s="56"/>
      <c r="P460" s="56"/>
      <c r="Q460" s="56"/>
      <c r="R460" s="56"/>
      <c r="S460" s="56"/>
      <c r="T460" s="56"/>
      <c r="U460" s="56"/>
    </row>
  </sheetData>
  <mergeCells count="451">
    <mergeCell ref="P369:Q369"/>
    <mergeCell ref="R369:S369"/>
    <mergeCell ref="T369:U369"/>
    <mergeCell ref="P19:Q19"/>
    <mergeCell ref="R19:S19"/>
    <mergeCell ref="B449:H449"/>
    <mergeCell ref="B450:H450"/>
    <mergeCell ref="B443:H443"/>
    <mergeCell ref="B444:H444"/>
    <mergeCell ref="B445:H445"/>
    <mergeCell ref="B446:H446"/>
    <mergeCell ref="B447:H447"/>
    <mergeCell ref="B448:H448"/>
    <mergeCell ref="B437:H437"/>
    <mergeCell ref="B438:H438"/>
    <mergeCell ref="B439:H439"/>
    <mergeCell ref="B440:H440"/>
    <mergeCell ref="B441:H441"/>
    <mergeCell ref="B442:H442"/>
    <mergeCell ref="B431:H431"/>
    <mergeCell ref="B432:H432"/>
    <mergeCell ref="B433:H433"/>
    <mergeCell ref="B434:H434"/>
    <mergeCell ref="B435:H435"/>
    <mergeCell ref="B436:H436"/>
    <mergeCell ref="B425:H425"/>
    <mergeCell ref="B426:H426"/>
    <mergeCell ref="B427:H427"/>
    <mergeCell ref="B428:H428"/>
    <mergeCell ref="B429:H429"/>
    <mergeCell ref="B430:H430"/>
    <mergeCell ref="B419:H419"/>
    <mergeCell ref="B420:H420"/>
    <mergeCell ref="B421:H421"/>
    <mergeCell ref="B422:H422"/>
    <mergeCell ref="B423:H423"/>
    <mergeCell ref="B424:H424"/>
    <mergeCell ref="B413:H413"/>
    <mergeCell ref="B414:H414"/>
    <mergeCell ref="B415:H415"/>
    <mergeCell ref="B416:H416"/>
    <mergeCell ref="B417:H417"/>
    <mergeCell ref="B418:H418"/>
    <mergeCell ref="B407:H407"/>
    <mergeCell ref="B408:H408"/>
    <mergeCell ref="B409:H409"/>
    <mergeCell ref="B410:H410"/>
    <mergeCell ref="B411:H411"/>
    <mergeCell ref="B412:H412"/>
    <mergeCell ref="B401:H401"/>
    <mergeCell ref="B402:H402"/>
    <mergeCell ref="B403:H403"/>
    <mergeCell ref="B404:H404"/>
    <mergeCell ref="B405:H405"/>
    <mergeCell ref="B406:H406"/>
    <mergeCell ref="B395:H395"/>
    <mergeCell ref="B396:H396"/>
    <mergeCell ref="B397:H397"/>
    <mergeCell ref="B398:H398"/>
    <mergeCell ref="B399:H399"/>
    <mergeCell ref="B400:H400"/>
    <mergeCell ref="B389:H389"/>
    <mergeCell ref="B390:H390"/>
    <mergeCell ref="B391:H391"/>
    <mergeCell ref="B392:H392"/>
    <mergeCell ref="B393:H393"/>
    <mergeCell ref="B394:H394"/>
    <mergeCell ref="B383:H383"/>
    <mergeCell ref="B384:H384"/>
    <mergeCell ref="B385:H385"/>
    <mergeCell ref="B386:H386"/>
    <mergeCell ref="B387:H387"/>
    <mergeCell ref="B388:H388"/>
    <mergeCell ref="B377:H377"/>
    <mergeCell ref="B378:H378"/>
    <mergeCell ref="B379:H379"/>
    <mergeCell ref="B380:H380"/>
    <mergeCell ref="B381:H381"/>
    <mergeCell ref="B382:H382"/>
    <mergeCell ref="B371:H371"/>
    <mergeCell ref="A372:H372"/>
    <mergeCell ref="B373:H373"/>
    <mergeCell ref="B374:H374"/>
    <mergeCell ref="B375:H375"/>
    <mergeCell ref="B376:H376"/>
    <mergeCell ref="A369:A370"/>
    <mergeCell ref="B369:H370"/>
    <mergeCell ref="I369:I370"/>
    <mergeCell ref="L369:M369"/>
    <mergeCell ref="B363:H363"/>
    <mergeCell ref="B364:H364"/>
    <mergeCell ref="B365:H365"/>
    <mergeCell ref="B366:H366"/>
    <mergeCell ref="B367:H367"/>
    <mergeCell ref="A368:M368"/>
    <mergeCell ref="J369:K369"/>
    <mergeCell ref="B357:H357"/>
    <mergeCell ref="B358:H358"/>
    <mergeCell ref="B359:H359"/>
    <mergeCell ref="B360:H360"/>
    <mergeCell ref="B361:H361"/>
    <mergeCell ref="B362:H362"/>
    <mergeCell ref="B351:H351"/>
    <mergeCell ref="B352:H352"/>
    <mergeCell ref="B353:H353"/>
    <mergeCell ref="B354:H354"/>
    <mergeCell ref="B355:H355"/>
    <mergeCell ref="B356:H356"/>
    <mergeCell ref="B345:H345"/>
    <mergeCell ref="B346:H346"/>
    <mergeCell ref="B347:H347"/>
    <mergeCell ref="B348:H348"/>
    <mergeCell ref="B349:H349"/>
    <mergeCell ref="B350:H350"/>
    <mergeCell ref="B339:H339"/>
    <mergeCell ref="B340:H340"/>
    <mergeCell ref="B341:H341"/>
    <mergeCell ref="B342:H342"/>
    <mergeCell ref="B343:H343"/>
    <mergeCell ref="B344:H344"/>
    <mergeCell ref="B333:H333"/>
    <mergeCell ref="B334:H334"/>
    <mergeCell ref="B335:H335"/>
    <mergeCell ref="B336:H336"/>
    <mergeCell ref="B337:H337"/>
    <mergeCell ref="B338:H338"/>
    <mergeCell ref="B327:H327"/>
    <mergeCell ref="B328:H328"/>
    <mergeCell ref="B329:H329"/>
    <mergeCell ref="B330:H330"/>
    <mergeCell ref="B331:H331"/>
    <mergeCell ref="B332:H332"/>
    <mergeCell ref="B321:H321"/>
    <mergeCell ref="B322:H322"/>
    <mergeCell ref="B323:H323"/>
    <mergeCell ref="B324:H324"/>
    <mergeCell ref="B325:H325"/>
    <mergeCell ref="B326:H326"/>
    <mergeCell ref="B315:H315"/>
    <mergeCell ref="B316:H316"/>
    <mergeCell ref="B317:H317"/>
    <mergeCell ref="A318:M318"/>
    <mergeCell ref="B319:H319"/>
    <mergeCell ref="B320:H320"/>
    <mergeCell ref="B309:H309"/>
    <mergeCell ref="B310:H310"/>
    <mergeCell ref="B311:H311"/>
    <mergeCell ref="B312:H312"/>
    <mergeCell ref="B313:H313"/>
    <mergeCell ref="B314:H314"/>
    <mergeCell ref="B303:H303"/>
    <mergeCell ref="B304:H304"/>
    <mergeCell ref="B305:H305"/>
    <mergeCell ref="B306:H306"/>
    <mergeCell ref="B307:H307"/>
    <mergeCell ref="B308:H308"/>
    <mergeCell ref="B297:H297"/>
    <mergeCell ref="B298:H298"/>
    <mergeCell ref="B299:H299"/>
    <mergeCell ref="B300:H300"/>
    <mergeCell ref="B301:H301"/>
    <mergeCell ref="B302:H302"/>
    <mergeCell ref="B291:H291"/>
    <mergeCell ref="B292:H292"/>
    <mergeCell ref="B293:H293"/>
    <mergeCell ref="B294:H294"/>
    <mergeCell ref="B295:H295"/>
    <mergeCell ref="B296:H296"/>
    <mergeCell ref="B285:H285"/>
    <mergeCell ref="B286:H286"/>
    <mergeCell ref="B287:H287"/>
    <mergeCell ref="B288:H288"/>
    <mergeCell ref="B289:H289"/>
    <mergeCell ref="B290:H290"/>
    <mergeCell ref="B279:H279"/>
    <mergeCell ref="B280:H280"/>
    <mergeCell ref="B281:H281"/>
    <mergeCell ref="B282:H282"/>
    <mergeCell ref="B283:H283"/>
    <mergeCell ref="B284:H284"/>
    <mergeCell ref="B273:H273"/>
    <mergeCell ref="B274:H274"/>
    <mergeCell ref="B275:H275"/>
    <mergeCell ref="B276:H276"/>
    <mergeCell ref="B277:H277"/>
    <mergeCell ref="B278:H278"/>
    <mergeCell ref="B267:H267"/>
    <mergeCell ref="B268:H268"/>
    <mergeCell ref="B269:H269"/>
    <mergeCell ref="B270:H270"/>
    <mergeCell ref="B271:H271"/>
    <mergeCell ref="B272:H272"/>
    <mergeCell ref="B261:H261"/>
    <mergeCell ref="B262:H262"/>
    <mergeCell ref="B263:H263"/>
    <mergeCell ref="B264:H264"/>
    <mergeCell ref="B265:H265"/>
    <mergeCell ref="B266:H266"/>
    <mergeCell ref="B255:H255"/>
    <mergeCell ref="B256:H256"/>
    <mergeCell ref="B257:H257"/>
    <mergeCell ref="B258:H258"/>
    <mergeCell ref="B259:H259"/>
    <mergeCell ref="B260:H260"/>
    <mergeCell ref="B249:H249"/>
    <mergeCell ref="B250:H250"/>
    <mergeCell ref="B251:H251"/>
    <mergeCell ref="B252:H252"/>
    <mergeCell ref="B253:H253"/>
    <mergeCell ref="B254:H254"/>
    <mergeCell ref="B243:H243"/>
    <mergeCell ref="B244:H244"/>
    <mergeCell ref="B245:H245"/>
    <mergeCell ref="B246:H246"/>
    <mergeCell ref="B247:H247"/>
    <mergeCell ref="B248:H248"/>
    <mergeCell ref="B237:H237"/>
    <mergeCell ref="B238:H238"/>
    <mergeCell ref="B239:H239"/>
    <mergeCell ref="B240:H240"/>
    <mergeCell ref="B241:H241"/>
    <mergeCell ref="B242:H242"/>
    <mergeCell ref="B231:H231"/>
    <mergeCell ref="B232:H232"/>
    <mergeCell ref="B233:H233"/>
    <mergeCell ref="B234:H234"/>
    <mergeCell ref="B235:H235"/>
    <mergeCell ref="B236:H236"/>
    <mergeCell ref="B225:H225"/>
    <mergeCell ref="B226:H226"/>
    <mergeCell ref="B227:H227"/>
    <mergeCell ref="B228:H228"/>
    <mergeCell ref="B229:H229"/>
    <mergeCell ref="B230:H230"/>
    <mergeCell ref="B219:H219"/>
    <mergeCell ref="B220:H220"/>
    <mergeCell ref="B221:H221"/>
    <mergeCell ref="B222:H222"/>
    <mergeCell ref="B223:H223"/>
    <mergeCell ref="B224:H224"/>
    <mergeCell ref="B213:H213"/>
    <mergeCell ref="B214:H214"/>
    <mergeCell ref="B215:H215"/>
    <mergeCell ref="B216:H216"/>
    <mergeCell ref="B217:H217"/>
    <mergeCell ref="B218:H218"/>
    <mergeCell ref="B207:H207"/>
    <mergeCell ref="B208:H208"/>
    <mergeCell ref="B209:H209"/>
    <mergeCell ref="B210:H210"/>
    <mergeCell ref="B211:H211"/>
    <mergeCell ref="B212:H212"/>
    <mergeCell ref="B201:H201"/>
    <mergeCell ref="B202:H202"/>
    <mergeCell ref="B203:H203"/>
    <mergeCell ref="B204:H204"/>
    <mergeCell ref="B205:H205"/>
    <mergeCell ref="B206:H206"/>
    <mergeCell ref="B195:H195"/>
    <mergeCell ref="B196:H196"/>
    <mergeCell ref="B197:H197"/>
    <mergeCell ref="B198:H198"/>
    <mergeCell ref="B199:H199"/>
    <mergeCell ref="B200:H200"/>
    <mergeCell ref="B189:H189"/>
    <mergeCell ref="B190:H190"/>
    <mergeCell ref="B191:H191"/>
    <mergeCell ref="B192:H192"/>
    <mergeCell ref="B193:H193"/>
    <mergeCell ref="B194:H194"/>
    <mergeCell ref="B183:H183"/>
    <mergeCell ref="B184:H184"/>
    <mergeCell ref="B185:H185"/>
    <mergeCell ref="B186:H186"/>
    <mergeCell ref="B187:H187"/>
    <mergeCell ref="B188:H188"/>
    <mergeCell ref="B177:H177"/>
    <mergeCell ref="B178:H178"/>
    <mergeCell ref="B179:H179"/>
    <mergeCell ref="B180:H180"/>
    <mergeCell ref="B181:H181"/>
    <mergeCell ref="B182:H182"/>
    <mergeCell ref="B171:H171"/>
    <mergeCell ref="B172:H172"/>
    <mergeCell ref="B173:H173"/>
    <mergeCell ref="B174:H174"/>
    <mergeCell ref="B175:H175"/>
    <mergeCell ref="B176:H176"/>
    <mergeCell ref="B165:H165"/>
    <mergeCell ref="A166:M166"/>
    <mergeCell ref="B167:H167"/>
    <mergeCell ref="B168:H168"/>
    <mergeCell ref="B169:H169"/>
    <mergeCell ref="B170:H170"/>
    <mergeCell ref="B159:H159"/>
    <mergeCell ref="B160:H160"/>
    <mergeCell ref="B161:H161"/>
    <mergeCell ref="B162:H162"/>
    <mergeCell ref="B163:H163"/>
    <mergeCell ref="B164:H164"/>
    <mergeCell ref="B153:H153"/>
    <mergeCell ref="B154:H154"/>
    <mergeCell ref="B155:H155"/>
    <mergeCell ref="B156:H156"/>
    <mergeCell ref="B157:H157"/>
    <mergeCell ref="B158:H158"/>
    <mergeCell ref="B147:H147"/>
    <mergeCell ref="B148:H148"/>
    <mergeCell ref="B149:H149"/>
    <mergeCell ref="B150:H150"/>
    <mergeCell ref="B151:H151"/>
    <mergeCell ref="B152:H152"/>
    <mergeCell ref="B141:H141"/>
    <mergeCell ref="B142:H142"/>
    <mergeCell ref="B143:H143"/>
    <mergeCell ref="B144:H144"/>
    <mergeCell ref="B145:H145"/>
    <mergeCell ref="B146:H146"/>
    <mergeCell ref="B135:H135"/>
    <mergeCell ref="B136:H136"/>
    <mergeCell ref="B137:H137"/>
    <mergeCell ref="B138:H138"/>
    <mergeCell ref="B139:H139"/>
    <mergeCell ref="B140:H140"/>
    <mergeCell ref="B129:H129"/>
    <mergeCell ref="B130:H130"/>
    <mergeCell ref="B131:H131"/>
    <mergeCell ref="B132:H132"/>
    <mergeCell ref="B133:H133"/>
    <mergeCell ref="B134:H134"/>
    <mergeCell ref="B123:H123"/>
    <mergeCell ref="B124:H124"/>
    <mergeCell ref="B125:H125"/>
    <mergeCell ref="B126:H126"/>
    <mergeCell ref="B127:H127"/>
    <mergeCell ref="B128:H128"/>
    <mergeCell ref="B117:H117"/>
    <mergeCell ref="B118:H118"/>
    <mergeCell ref="B119:H119"/>
    <mergeCell ref="B120:H120"/>
    <mergeCell ref="B121:H121"/>
    <mergeCell ref="B122:H122"/>
    <mergeCell ref="B111:H111"/>
    <mergeCell ref="B112:H112"/>
    <mergeCell ref="B113:H113"/>
    <mergeCell ref="B114:H114"/>
    <mergeCell ref="B115:H115"/>
    <mergeCell ref="B116:H116"/>
    <mergeCell ref="B105:H105"/>
    <mergeCell ref="B106:H106"/>
    <mergeCell ref="B107:H107"/>
    <mergeCell ref="B108:H108"/>
    <mergeCell ref="B109:H109"/>
    <mergeCell ref="B110:H110"/>
    <mergeCell ref="B99:H99"/>
    <mergeCell ref="B100:H100"/>
    <mergeCell ref="B101:H101"/>
    <mergeCell ref="B102:H102"/>
    <mergeCell ref="B103:H103"/>
    <mergeCell ref="B104:H104"/>
    <mergeCell ref="B93:H93"/>
    <mergeCell ref="B94:H94"/>
    <mergeCell ref="B95:H95"/>
    <mergeCell ref="B96:H96"/>
    <mergeCell ref="B97:H97"/>
    <mergeCell ref="B98:H98"/>
    <mergeCell ref="B87:H87"/>
    <mergeCell ref="B88:H88"/>
    <mergeCell ref="B89:H89"/>
    <mergeCell ref="B90:H90"/>
    <mergeCell ref="B91:H91"/>
    <mergeCell ref="B92:H92"/>
    <mergeCell ref="B81:H81"/>
    <mergeCell ref="B82:H82"/>
    <mergeCell ref="B83:H83"/>
    <mergeCell ref="B84:H84"/>
    <mergeCell ref="B85:H85"/>
    <mergeCell ref="B86:H86"/>
    <mergeCell ref="B75:H75"/>
    <mergeCell ref="B76:H76"/>
    <mergeCell ref="B77:H77"/>
    <mergeCell ref="B78:H78"/>
    <mergeCell ref="B79:H79"/>
    <mergeCell ref="B80:H80"/>
    <mergeCell ref="B69:H69"/>
    <mergeCell ref="B70:H70"/>
    <mergeCell ref="B71:H71"/>
    <mergeCell ref="B72:H72"/>
    <mergeCell ref="B73:H73"/>
    <mergeCell ref="B74:H74"/>
    <mergeCell ref="B63:H63"/>
    <mergeCell ref="B64:H64"/>
    <mergeCell ref="B65:H65"/>
    <mergeCell ref="B66:H66"/>
    <mergeCell ref="B67:H67"/>
    <mergeCell ref="B68:H68"/>
    <mergeCell ref="B57:H57"/>
    <mergeCell ref="B58:H58"/>
    <mergeCell ref="B59:H59"/>
    <mergeCell ref="B60:H60"/>
    <mergeCell ref="B61:H61"/>
    <mergeCell ref="B62:H62"/>
    <mergeCell ref="B51:H51"/>
    <mergeCell ref="B52:H52"/>
    <mergeCell ref="B53:H53"/>
    <mergeCell ref="B54:H54"/>
    <mergeCell ref="B55:H55"/>
    <mergeCell ref="B56:H56"/>
    <mergeCell ref="B47:H47"/>
    <mergeCell ref="B48:H48"/>
    <mergeCell ref="B49:H49"/>
    <mergeCell ref="B50:H50"/>
    <mergeCell ref="B39:H39"/>
    <mergeCell ref="B40:H40"/>
    <mergeCell ref="B41:H41"/>
    <mergeCell ref="B42:H42"/>
    <mergeCell ref="B43:H43"/>
    <mergeCell ref="B44:H44"/>
    <mergeCell ref="B38:H38"/>
    <mergeCell ref="B27:H27"/>
    <mergeCell ref="B28:H28"/>
    <mergeCell ref="B29:H29"/>
    <mergeCell ref="B30:H30"/>
    <mergeCell ref="B31:H31"/>
    <mergeCell ref="B32:H32"/>
    <mergeCell ref="B45:H45"/>
    <mergeCell ref="B46:H46"/>
    <mergeCell ref="N369:O369"/>
    <mergeCell ref="D6:M6"/>
    <mergeCell ref="D7:G7"/>
    <mergeCell ref="E9:M9"/>
    <mergeCell ref="B21:H21"/>
    <mergeCell ref="A22:M22"/>
    <mergeCell ref="B23:H23"/>
    <mergeCell ref="B24:H24"/>
    <mergeCell ref="B25:H25"/>
    <mergeCell ref="I15:U15"/>
    <mergeCell ref="T19:U19"/>
    <mergeCell ref="N19:O19"/>
    <mergeCell ref="J19:K19"/>
    <mergeCell ref="B26:H26"/>
    <mergeCell ref="A18:M18"/>
    <mergeCell ref="A19:A20"/>
    <mergeCell ref="B19:H20"/>
    <mergeCell ref="I19:I20"/>
    <mergeCell ref="L19:M19"/>
    <mergeCell ref="B33:H33"/>
    <mergeCell ref="B34:H34"/>
    <mergeCell ref="B35:H35"/>
    <mergeCell ref="B36:H36"/>
    <mergeCell ref="B37:H37"/>
  </mergeCells>
  <pageMargins left="0.70866141732283472" right="0.70866141732283472" top="0.74803149606299213" bottom="0.74803149606299213" header="0.31496062992125984" footer="0.31496062992125984"/>
  <pageSetup paperSize="9" scale="2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E06_1037102722667_01_0_71_0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2020-06-30T07:05:34Z</dcterms:modified>
</cp:coreProperties>
</file>