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495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'Лист1'!$AT$1:$AT$53</definedName>
  </definedNames>
  <calcPr fullCalcOnLoad="1"/>
</workbook>
</file>

<file path=xl/sharedStrings.xml><?xml version="1.0" encoding="utf-8"?>
<sst xmlns="http://schemas.openxmlformats.org/spreadsheetml/2006/main" count="307" uniqueCount="105">
  <si>
    <t>П Р О Т О К О Л (суммарный)</t>
  </si>
  <si>
    <t>Часы</t>
  </si>
  <si>
    <t>Суммарный расход эл.энергии</t>
  </si>
  <si>
    <t>tg фи</t>
  </si>
  <si>
    <t>включенные компенсирующие устройства, кВАр</t>
  </si>
  <si>
    <t>активной, кВт</t>
  </si>
  <si>
    <t>реактивной, кВАр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</si>
  <si>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</si>
  <si>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</si>
  <si>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</si>
  <si>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</si>
  <si>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</si>
  <si>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</si>
  <si>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</si>
  <si>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</si>
  <si>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</si>
  <si>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</si>
  <si>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</si>
  <si>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</si>
  <si>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</si>
  <si>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</si>
  <si>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</si>
  <si>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</si>
  <si>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</si>
  <si>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</si>
  <si>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</si>
  <si>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</si>
  <si>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</si>
  <si>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</si>
  <si>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</si>
  <si>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</si>
  <si>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</si>
  <si>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итого:</t>
  </si>
  <si>
    <t>часы</t>
  </si>
  <si>
    <t>потребление электроэнергии</t>
  </si>
  <si>
    <t>средняя нагрузка</t>
  </si>
  <si>
    <t>активная, кВтч.</t>
  </si>
  <si>
    <t>реактивная, кВАрч</t>
  </si>
  <si>
    <t>актив. кВт</t>
  </si>
  <si>
    <t>реакт. кВАр</t>
  </si>
  <si>
    <t>tg "фи"</t>
  </si>
  <si>
    <t>08-11</t>
  </si>
  <si>
    <t>17-21</t>
  </si>
  <si>
    <t>00-24</t>
  </si>
  <si>
    <t>Расчеты производил:________________</t>
  </si>
  <si>
    <t>реактив.,кВАр</t>
  </si>
  <si>
    <t>АО "АЭСК"</t>
  </si>
  <si>
    <t>Суточный расход</t>
  </si>
  <si>
    <t>2849,559</t>
  </si>
  <si>
    <t>157,016</t>
  </si>
  <si>
    <t>2849,652</t>
  </si>
  <si>
    <t>157,026</t>
  </si>
  <si>
    <t>2849,741</t>
  </si>
  <si>
    <t>157,036</t>
  </si>
  <si>
    <t>2849,827</t>
  </si>
  <si>
    <t>157,046</t>
  </si>
  <si>
    <t>2849,917</t>
  </si>
  <si>
    <t>157,057</t>
  </si>
  <si>
    <t>2850,003</t>
  </si>
  <si>
    <t>157,068</t>
  </si>
  <si>
    <t>2850,092</t>
  </si>
  <si>
    <t>157,078</t>
  </si>
  <si>
    <t>2850,196</t>
  </si>
  <si>
    <t>157,088</t>
  </si>
  <si>
    <t>2850,307</t>
  </si>
  <si>
    <t>157,099</t>
  </si>
  <si>
    <t>2850,453</t>
  </si>
  <si>
    <t>157,116</t>
  </si>
  <si>
    <t>2850,592</t>
  </si>
  <si>
    <t>157,133</t>
  </si>
  <si>
    <t>2850,731</t>
  </si>
  <si>
    <t>157,149</t>
  </si>
  <si>
    <t>2850,863</t>
  </si>
  <si>
    <t>157,162</t>
  </si>
  <si>
    <t>2850,997</t>
  </si>
  <si>
    <t>157,179</t>
  </si>
  <si>
    <t>2851,142</t>
  </si>
  <si>
    <t>157,196</t>
  </si>
  <si>
    <t>2851,273</t>
  </si>
  <si>
    <t>157,209</t>
  </si>
  <si>
    <t>2851,404</t>
  </si>
  <si>
    <t>157,221</t>
  </si>
  <si>
    <t>2851,549</t>
  </si>
  <si>
    <t>157,241</t>
  </si>
  <si>
    <t>2851,703</t>
  </si>
  <si>
    <t>157,265</t>
  </si>
  <si>
    <t>2851,859</t>
  </si>
  <si>
    <t>157,29</t>
  </si>
  <si>
    <t>2852,007</t>
  </si>
  <si>
    <t>157,307</t>
  </si>
  <si>
    <t>2852,154</t>
  </si>
  <si>
    <t>157,329</t>
  </si>
  <si>
    <t>2852,297</t>
  </si>
  <si>
    <t>157,352</t>
  </si>
  <si>
    <t>2852,429</t>
  </si>
  <si>
    <t>157,375</t>
  </si>
  <si>
    <t>2852,567</t>
  </si>
  <si>
    <t>157,403</t>
  </si>
  <si>
    <t>Вычисления нагрузок и тангенса "фи" за 21.12.2022 года. АЗТПА.</t>
  </si>
  <si>
    <t>Вычисления нагрузок и тангенса "фи" за 21.12.2022 года. Пушкинская.</t>
  </si>
  <si>
    <t>Вычисления нагрузок и тангенса "фи" за 21.12.2022 года. АХК.</t>
  </si>
  <si>
    <t>Вычисления нагрузок и тангенса "фи" за 21.12.2022 года. АТЭЦ.</t>
  </si>
  <si>
    <t>Вычисления нагрузок и тангенса "фи" за 21.12.2022 года. АОМЗ.</t>
  </si>
  <si>
    <t>Вычисления нагрузок и тангенса "фи" за 21.12.2022 года. П/С 429 Гремицы</t>
  </si>
  <si>
    <r>
      <t>Вычисления нагрузок и тангенса "фи" за 21 декабря 2022 года.</t>
    </r>
    <r>
      <rPr>
        <b/>
        <i/>
        <sz val="10"/>
        <rFont val="Arial Cyr"/>
        <family val="0"/>
      </rPr>
      <t>ОБЩИЙ.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</si>
</sst>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0;[Red]0.00"/>
    <numFmt numFmtId="175" formatCode="0.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1" fontId="0" fillId="0" borderId="10" xfId="59" applyFont="1" applyBorder="1" applyAlignment="1">
      <alignment horizontal="center"/>
    </xf>
    <xf numFmtId="0" fontId="0" fillId="0" borderId="13" xfId="0" applyBorder="1" applyAlignment="1">
      <alignment horizontal="center"/>
    </xf>
    <xf numFmtId="171" fontId="0" fillId="0" borderId="13" xfId="59" applyFont="1" applyBorder="1" applyAlignment="1">
      <alignment horizontal="center"/>
    </xf>
    <xf numFmtId="171" fontId="0" fillId="0" borderId="16" xfId="59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PageLayoutView="0" workbookViewId="0" topLeftCell="A1">
      <selection activeCell="BA5" sqref="BA5:BB10"/>
    </sheetView>
  </sheetViews>
  <sheetFormatPr defaultColWidth="9.00390625" defaultRowHeight="12.75"/>
  <cols>
    <col min="11" max="11" width="9.625" style="0" bestFit="1" customWidth="1"/>
    <col min="12" max="12" width="8.375" style="0" customWidth="1"/>
    <col min="45" max="45" width="9.375" style="0" customWidth="1"/>
  </cols>
  <sheetData>
    <row r="1" spans="1:56" ht="12.75">
      <c r="A1" s="12" t="s">
        <v>46</v>
      </c>
      <c r="B1" s="12"/>
      <c r="J1" s="12" t="s">
        <v>46</v>
      </c>
      <c r="K1" s="12"/>
      <c r="S1" s="12" t="s">
        <v>46</v>
      </c>
      <c r="T1" s="12"/>
      <c r="AB1" s="12" t="s">
        <v>46</v>
      </c>
      <c r="AC1" s="12"/>
      <c r="AK1" s="12" t="s">
        <v>46</v>
      </c>
      <c r="AL1" s="12"/>
      <c r="AT1" s="12" t="s">
        <v>46</v>
      </c>
      <c r="AU1" s="12"/>
      <c r="BC1" s="12" t="s">
        <v>46</v>
      </c>
      <c r="BD1" s="12"/>
    </row>
    <row r="2" spans="3:60" ht="12.75">
      <c r="C2" s="12" t="s">
        <v>0</v>
      </c>
      <c r="D2" s="12"/>
      <c r="E2" s="12"/>
      <c r="F2" s="12"/>
      <c r="L2" s="12" t="s">
        <v>0</v>
      </c>
      <c r="M2" s="12"/>
      <c r="N2" s="12"/>
      <c r="O2" s="12"/>
      <c r="U2" s="12" t="s">
        <v>0</v>
      </c>
      <c r="V2" s="12"/>
      <c r="W2" s="12"/>
      <c r="X2" s="12"/>
      <c r="AD2" s="12" t="s">
        <v>0</v>
      </c>
      <c r="AE2" s="12"/>
      <c r="AF2" s="12"/>
      <c r="AG2" s="12"/>
      <c r="AM2" s="12" t="s">
        <v>0</v>
      </c>
      <c r="AN2" s="12"/>
      <c r="AO2" s="12"/>
      <c r="AP2" s="12"/>
      <c r="AV2" s="12" t="s">
        <v>0</v>
      </c>
      <c r="AW2" s="12"/>
      <c r="AX2" s="12"/>
      <c r="AY2" s="12"/>
      <c r="BE2" s="12" t="s">
        <v>0</v>
      </c>
      <c r="BF2" s="12"/>
      <c r="BG2" s="12"/>
      <c r="BH2" s="12"/>
    </row>
    <row r="4" spans="1:62" ht="12.75">
      <c r="A4" s="30" t="s">
        <v>98</v>
      </c>
      <c r="B4" s="30"/>
      <c r="C4" s="30"/>
      <c r="D4" s="30"/>
      <c r="E4" s="30"/>
      <c r="F4" s="30"/>
      <c r="G4" s="30"/>
      <c r="H4" s="30"/>
      <c r="J4" s="12" t="s">
        <v>99</v>
      </c>
      <c r="K4" s="12"/>
      <c r="L4" s="12"/>
      <c r="M4" s="12"/>
      <c r="N4" s="12"/>
      <c r="O4" s="12"/>
      <c r="P4" s="12"/>
      <c r="Q4" s="12"/>
      <c r="S4" s="12" t="s">
        <v>100</v>
      </c>
      <c r="T4" s="12"/>
      <c r="U4" s="12"/>
      <c r="V4" s="12"/>
      <c r="W4" s="12"/>
      <c r="X4" s="12"/>
      <c r="Y4" s="12"/>
      <c r="Z4" s="12"/>
      <c r="AB4" s="12" t="s">
        <v>101</v>
      </c>
      <c r="AC4" s="12"/>
      <c r="AD4" s="12"/>
      <c r="AE4" s="12"/>
      <c r="AF4" s="12"/>
      <c r="AG4" s="12"/>
      <c r="AH4" s="12"/>
      <c r="AI4" s="12"/>
      <c r="AK4" s="12" t="s">
        <v>102</v>
      </c>
      <c r="AL4" s="12"/>
      <c r="AM4" s="12"/>
      <c r="AN4" s="12"/>
      <c r="AO4" s="12"/>
      <c r="AP4" s="12"/>
      <c r="AQ4" s="12"/>
      <c r="AR4" s="12"/>
      <c r="AT4" s="12" t="s">
        <v>103</v>
      </c>
      <c r="AU4" s="12"/>
      <c r="AV4" s="12"/>
      <c r="AW4" s="12"/>
      <c r="AX4" s="12"/>
      <c r="AY4" s="12"/>
      <c r="AZ4" s="12"/>
      <c r="BA4" s="12"/>
      <c r="BC4" s="5" t="s">
        <v>104</v>
      </c>
      <c r="BD4" s="5"/>
      <c r="BE4" s="5"/>
      <c r="BF4" s="5"/>
      <c r="BG4" s="5"/>
      <c r="BH4" s="5"/>
      <c r="BI4" s="5"/>
      <c r="BJ4" s="5"/>
    </row>
    <row r="5" spans="1:63" ht="12.75" customHeight="1">
      <c r="A5" s="13" t="s">
        <v>1</v>
      </c>
      <c r="B5" s="31" t="s">
        <v>2</v>
      </c>
      <c r="C5" s="32"/>
      <c r="D5" s="32"/>
      <c r="E5" s="33"/>
      <c r="F5" s="23" t="s">
        <v>3</v>
      </c>
      <c r="G5" s="24"/>
      <c r="H5" s="23" t="s">
        <v>4</v>
      </c>
      <c r="I5" s="24"/>
      <c r="J5" s="13" t="s">
        <v>1</v>
      </c>
      <c r="K5" s="16" t="s">
        <v>2</v>
      </c>
      <c r="L5" s="16"/>
      <c r="M5" s="16"/>
      <c r="N5" s="16"/>
      <c r="O5" s="17" t="s">
        <v>3</v>
      </c>
      <c r="P5" s="17"/>
      <c r="Q5" s="17" t="s">
        <v>4</v>
      </c>
      <c r="R5" s="17"/>
      <c r="S5" s="13" t="s">
        <v>1</v>
      </c>
      <c r="T5" s="16" t="s">
        <v>2</v>
      </c>
      <c r="U5" s="16"/>
      <c r="V5" s="16"/>
      <c r="W5" s="16"/>
      <c r="X5" s="17" t="s">
        <v>3</v>
      </c>
      <c r="Y5" s="17"/>
      <c r="Z5" s="17" t="s">
        <v>4</v>
      </c>
      <c r="AA5" s="17"/>
      <c r="AB5" s="13" t="s">
        <v>1</v>
      </c>
      <c r="AC5" s="16" t="s">
        <v>2</v>
      </c>
      <c r="AD5" s="16"/>
      <c r="AE5" s="16"/>
      <c r="AF5" s="16"/>
      <c r="AG5" s="17" t="s">
        <v>3</v>
      </c>
      <c r="AH5" s="17"/>
      <c r="AI5" s="17" t="s">
        <v>4</v>
      </c>
      <c r="AJ5" s="17"/>
      <c r="AK5" s="13" t="s">
        <v>1</v>
      </c>
      <c r="AL5" s="16" t="s">
        <v>2</v>
      </c>
      <c r="AM5" s="16"/>
      <c r="AN5" s="16"/>
      <c r="AO5" s="16"/>
      <c r="AP5" s="17" t="s">
        <v>3</v>
      </c>
      <c r="AQ5" s="17"/>
      <c r="AR5" s="17" t="s">
        <v>4</v>
      </c>
      <c r="AS5" s="17"/>
      <c r="AT5" s="13" t="s">
        <v>1</v>
      </c>
      <c r="AU5" s="16" t="s">
        <v>2</v>
      </c>
      <c r="AV5" s="16"/>
      <c r="AW5" s="16"/>
      <c r="AX5" s="16"/>
      <c r="AY5" s="17" t="s">
        <v>3</v>
      </c>
      <c r="AZ5" s="17"/>
      <c r="BA5" s="17" t="s">
        <v>4</v>
      </c>
      <c r="BB5" s="17"/>
      <c r="BC5" s="13" t="s">
        <v>1</v>
      </c>
      <c r="BD5" s="16" t="s">
        <v>2</v>
      </c>
      <c r="BE5" s="16"/>
      <c r="BF5" s="16"/>
      <c r="BG5" s="16"/>
      <c r="BH5" s="17" t="s">
        <v>3</v>
      </c>
      <c r="BI5" s="17"/>
      <c r="BJ5" s="17" t="s">
        <v>4</v>
      </c>
      <c r="BK5" s="17"/>
    </row>
    <row r="6" spans="1:63" ht="12.75">
      <c r="A6" s="14"/>
      <c r="B6" s="34"/>
      <c r="C6" s="35"/>
      <c r="D6" s="35"/>
      <c r="E6" s="36"/>
      <c r="F6" s="40"/>
      <c r="G6" s="41"/>
      <c r="H6" s="40"/>
      <c r="I6" s="41"/>
      <c r="J6" s="14"/>
      <c r="K6" s="16"/>
      <c r="L6" s="16"/>
      <c r="M6" s="16"/>
      <c r="N6" s="16"/>
      <c r="O6" s="17"/>
      <c r="P6" s="17"/>
      <c r="Q6" s="17"/>
      <c r="R6" s="17"/>
      <c r="S6" s="14"/>
      <c r="T6" s="16"/>
      <c r="U6" s="16"/>
      <c r="V6" s="16"/>
      <c r="W6" s="16"/>
      <c r="X6" s="17"/>
      <c r="Y6" s="17"/>
      <c r="Z6" s="17"/>
      <c r="AA6" s="17"/>
      <c r="AB6" s="14"/>
      <c r="AC6" s="16"/>
      <c r="AD6" s="16"/>
      <c r="AE6" s="16"/>
      <c r="AF6" s="16"/>
      <c r="AG6" s="17"/>
      <c r="AH6" s="17"/>
      <c r="AI6" s="17"/>
      <c r="AJ6" s="17"/>
      <c r="AK6" s="14"/>
      <c r="AL6" s="16"/>
      <c r="AM6" s="16"/>
      <c r="AN6" s="16"/>
      <c r="AO6" s="16"/>
      <c r="AP6" s="17"/>
      <c r="AQ6" s="17"/>
      <c r="AR6" s="17"/>
      <c r="AS6" s="17"/>
      <c r="AT6" s="14"/>
      <c r="AU6" s="16"/>
      <c r="AV6" s="16"/>
      <c r="AW6" s="16"/>
      <c r="AX6" s="16"/>
      <c r="AY6" s="17"/>
      <c r="AZ6" s="17"/>
      <c r="BA6" s="17"/>
      <c r="BB6" s="17"/>
      <c r="BC6" s="14"/>
      <c r="BD6" s="16"/>
      <c r="BE6" s="16"/>
      <c r="BF6" s="16"/>
      <c r="BG6" s="16"/>
      <c r="BH6" s="17"/>
      <c r="BI6" s="17"/>
      <c r="BJ6" s="17"/>
      <c r="BK6" s="17"/>
    </row>
    <row r="7" spans="1:63" ht="12.75">
      <c r="A7" s="14"/>
      <c r="B7" s="37"/>
      <c r="C7" s="38"/>
      <c r="D7" s="38"/>
      <c r="E7" s="39"/>
      <c r="F7" s="40"/>
      <c r="G7" s="41"/>
      <c r="H7" s="40"/>
      <c r="I7" s="41"/>
      <c r="J7" s="14"/>
      <c r="K7" s="16"/>
      <c r="L7" s="16"/>
      <c r="M7" s="16"/>
      <c r="N7" s="16"/>
      <c r="O7" s="17"/>
      <c r="P7" s="17"/>
      <c r="Q7" s="17"/>
      <c r="R7" s="17"/>
      <c r="S7" s="14"/>
      <c r="T7" s="16"/>
      <c r="U7" s="16"/>
      <c r="V7" s="16"/>
      <c r="W7" s="16"/>
      <c r="X7" s="17"/>
      <c r="Y7" s="17"/>
      <c r="Z7" s="17"/>
      <c r="AA7" s="17"/>
      <c r="AB7" s="14"/>
      <c r="AC7" s="16"/>
      <c r="AD7" s="16"/>
      <c r="AE7" s="16"/>
      <c r="AF7" s="16"/>
      <c r="AG7" s="17"/>
      <c r="AH7" s="17"/>
      <c r="AI7" s="17"/>
      <c r="AJ7" s="17"/>
      <c r="AK7" s="14"/>
      <c r="AL7" s="16"/>
      <c r="AM7" s="16"/>
      <c r="AN7" s="16"/>
      <c r="AO7" s="16"/>
      <c r="AP7" s="17"/>
      <c r="AQ7" s="17"/>
      <c r="AR7" s="17"/>
      <c r="AS7" s="17"/>
      <c r="AT7" s="14"/>
      <c r="AU7" s="16"/>
      <c r="AV7" s="16"/>
      <c r="AW7" s="16"/>
      <c r="AX7" s="16"/>
      <c r="AY7" s="17"/>
      <c r="AZ7" s="17"/>
      <c r="BA7" s="17"/>
      <c r="BB7" s="17"/>
      <c r="BC7" s="14"/>
      <c r="BD7" s="16"/>
      <c r="BE7" s="16"/>
      <c r="BF7" s="16"/>
      <c r="BG7" s="16"/>
      <c r="BH7" s="17"/>
      <c r="BI7" s="17"/>
      <c r="BJ7" s="17"/>
      <c r="BK7" s="17"/>
    </row>
    <row r="8" spans="1:63" ht="12.75">
      <c r="A8" s="14"/>
      <c r="B8" s="31" t="s">
        <v>5</v>
      </c>
      <c r="C8" s="33"/>
      <c r="D8" s="31" t="s">
        <v>6</v>
      </c>
      <c r="E8" s="33"/>
      <c r="F8" s="40"/>
      <c r="G8" s="41"/>
      <c r="H8" s="40"/>
      <c r="I8" s="41"/>
      <c r="J8" s="14"/>
      <c r="K8" s="16" t="s">
        <v>5</v>
      </c>
      <c r="L8" s="16"/>
      <c r="M8" s="16" t="s">
        <v>6</v>
      </c>
      <c r="N8" s="16"/>
      <c r="O8" s="17"/>
      <c r="P8" s="17"/>
      <c r="Q8" s="17"/>
      <c r="R8" s="17"/>
      <c r="S8" s="14"/>
      <c r="T8" s="16" t="s">
        <v>5</v>
      </c>
      <c r="U8" s="16"/>
      <c r="V8" s="16" t="s">
        <v>6</v>
      </c>
      <c r="W8" s="16"/>
      <c r="X8" s="17"/>
      <c r="Y8" s="17"/>
      <c r="Z8" s="17"/>
      <c r="AA8" s="17"/>
      <c r="AB8" s="14"/>
      <c r="AC8" s="16" t="s">
        <v>5</v>
      </c>
      <c r="AD8" s="16"/>
      <c r="AE8" s="16" t="s">
        <v>6</v>
      </c>
      <c r="AF8" s="16"/>
      <c r="AG8" s="17"/>
      <c r="AH8" s="17"/>
      <c r="AI8" s="17"/>
      <c r="AJ8" s="17"/>
      <c r="AK8" s="14"/>
      <c r="AL8" s="16" t="s">
        <v>5</v>
      </c>
      <c r="AM8" s="16"/>
      <c r="AN8" s="16" t="s">
        <v>6</v>
      </c>
      <c r="AO8" s="16"/>
      <c r="AP8" s="17"/>
      <c r="AQ8" s="17"/>
      <c r="AR8" s="17"/>
      <c r="AS8" s="17"/>
      <c r="AT8" s="14"/>
      <c r="AU8" s="16" t="s">
        <v>5</v>
      </c>
      <c r="AV8" s="16"/>
      <c r="AW8" s="16" t="s">
        <v>6</v>
      </c>
      <c r="AX8" s="16"/>
      <c r="AY8" s="17"/>
      <c r="AZ8" s="17"/>
      <c r="BA8" s="17"/>
      <c r="BB8" s="17"/>
      <c r="BC8" s="14"/>
      <c r="BD8" s="16" t="s">
        <v>5</v>
      </c>
      <c r="BE8" s="16"/>
      <c r="BF8" s="16" t="s">
        <v>45</v>
      </c>
      <c r="BG8" s="16"/>
      <c r="BH8" s="17"/>
      <c r="BI8" s="17"/>
      <c r="BJ8" s="17"/>
      <c r="BK8" s="17"/>
    </row>
    <row r="9" spans="1:63" ht="12.75">
      <c r="A9" s="14"/>
      <c r="B9" s="34"/>
      <c r="C9" s="36"/>
      <c r="D9" s="34"/>
      <c r="E9" s="36"/>
      <c r="F9" s="40"/>
      <c r="G9" s="41"/>
      <c r="H9" s="40"/>
      <c r="I9" s="41"/>
      <c r="J9" s="14"/>
      <c r="K9" s="16"/>
      <c r="L9" s="16"/>
      <c r="M9" s="16"/>
      <c r="N9" s="16"/>
      <c r="O9" s="17"/>
      <c r="P9" s="17"/>
      <c r="Q9" s="17"/>
      <c r="R9" s="17"/>
      <c r="S9" s="14"/>
      <c r="T9" s="16"/>
      <c r="U9" s="16"/>
      <c r="V9" s="16"/>
      <c r="W9" s="16"/>
      <c r="X9" s="17"/>
      <c r="Y9" s="17"/>
      <c r="Z9" s="17"/>
      <c r="AA9" s="17"/>
      <c r="AB9" s="14"/>
      <c r="AC9" s="16"/>
      <c r="AD9" s="16"/>
      <c r="AE9" s="16"/>
      <c r="AF9" s="16"/>
      <c r="AG9" s="17"/>
      <c r="AH9" s="17"/>
      <c r="AI9" s="17"/>
      <c r="AJ9" s="17"/>
      <c r="AK9" s="14"/>
      <c r="AL9" s="16"/>
      <c r="AM9" s="16"/>
      <c r="AN9" s="16"/>
      <c r="AO9" s="16"/>
      <c r="AP9" s="17"/>
      <c r="AQ9" s="17"/>
      <c r="AR9" s="17"/>
      <c r="AS9" s="17"/>
      <c r="AT9" s="14"/>
      <c r="AU9" s="16"/>
      <c r="AV9" s="16"/>
      <c r="AW9" s="16"/>
      <c r="AX9" s="16"/>
      <c r="AY9" s="17"/>
      <c r="AZ9" s="17"/>
      <c r="BA9" s="17"/>
      <c r="BB9" s="17"/>
      <c r="BC9" s="14"/>
      <c r="BD9" s="16"/>
      <c r="BE9" s="16"/>
      <c r="BF9" s="16"/>
      <c r="BG9" s="16"/>
      <c r="BH9" s="17"/>
      <c r="BI9" s="17"/>
      <c r="BJ9" s="17"/>
      <c r="BK9" s="17"/>
    </row>
    <row r="10" spans="1:63" ht="12.75" customHeight="1">
      <c r="A10" s="15"/>
      <c r="B10" s="37"/>
      <c r="C10" s="39"/>
      <c r="D10" s="37"/>
      <c r="E10" s="39"/>
      <c r="F10" s="25"/>
      <c r="G10" s="26"/>
      <c r="H10" s="25"/>
      <c r="I10" s="26"/>
      <c r="J10" s="15"/>
      <c r="K10" s="16"/>
      <c r="L10" s="16"/>
      <c r="M10" s="16"/>
      <c r="N10" s="16"/>
      <c r="O10" s="17"/>
      <c r="P10" s="17"/>
      <c r="Q10" s="17"/>
      <c r="R10" s="17"/>
      <c r="S10" s="15"/>
      <c r="T10" s="16"/>
      <c r="U10" s="16"/>
      <c r="V10" s="16"/>
      <c r="W10" s="16"/>
      <c r="X10" s="17"/>
      <c r="Y10" s="17"/>
      <c r="Z10" s="17"/>
      <c r="AA10" s="17"/>
      <c r="AB10" s="15"/>
      <c r="AC10" s="16"/>
      <c r="AD10" s="16"/>
      <c r="AE10" s="16"/>
      <c r="AF10" s="16"/>
      <c r="AG10" s="17"/>
      <c r="AH10" s="17"/>
      <c r="AI10" s="17"/>
      <c r="AJ10" s="17"/>
      <c r="AK10" s="15"/>
      <c r="AL10" s="16"/>
      <c r="AM10" s="16"/>
      <c r="AN10" s="16"/>
      <c r="AO10" s="16"/>
      <c r="AP10" s="17"/>
      <c r="AQ10" s="17"/>
      <c r="AR10" s="17"/>
      <c r="AS10" s="17"/>
      <c r="AT10" s="15"/>
      <c r="AU10" s="16"/>
      <c r="AV10" s="16"/>
      <c r="AW10" s="16"/>
      <c r="AX10" s="16"/>
      <c r="AY10" s="17"/>
      <c r="AZ10" s="17"/>
      <c r="BA10" s="17"/>
      <c r="BB10" s="17"/>
      <c r="BC10" s="15"/>
      <c r="BD10" s="16"/>
      <c r="BE10" s="16"/>
      <c r="BF10" s="16"/>
      <c r="BG10" s="16"/>
      <c r="BH10" s="17"/>
      <c r="BI10" s="17"/>
      <c r="BJ10" s="17"/>
      <c r="BK10" s="17"/>
    </row>
    <row r="11" spans="1:63" ht="12.75">
      <c r="A11" s="1" t="s">
        <v>7</v>
      </c>
      <c r="B11" s="43"/>
      <c r="C11" s="22"/>
      <c r="D11" s="43"/>
      <c r="E11" s="22"/>
      <c r="F11" s="43"/>
      <c r="G11" s="22"/>
      <c r="H11" s="2"/>
      <c r="I11" s="2"/>
      <c r="J11" s="10" t="s">
        <v>7</v>
      </c>
      <c r="K11" s="20"/>
      <c r="L11" s="20"/>
      <c r="M11" s="20"/>
      <c r="N11" s="20"/>
      <c r="O11" s="20"/>
      <c r="P11" s="20"/>
      <c r="Q11" s="2"/>
      <c r="R11" s="2"/>
      <c r="S11" s="1" t="s">
        <v>7</v>
      </c>
      <c r="T11" s="18"/>
      <c r="U11" s="18"/>
      <c r="V11" s="18"/>
      <c r="W11" s="18"/>
      <c r="X11" s="18"/>
      <c r="Y11" s="18"/>
      <c r="Z11" s="43"/>
      <c r="AA11" s="22"/>
      <c r="AB11" s="1" t="s">
        <v>7</v>
      </c>
      <c r="AC11" s="18"/>
      <c r="AD11" s="18"/>
      <c r="AE11" s="18"/>
      <c r="AF11" s="18"/>
      <c r="AG11" s="18"/>
      <c r="AH11" s="18"/>
      <c r="AI11" s="2"/>
      <c r="AJ11" s="2"/>
      <c r="AK11" s="1" t="s">
        <v>7</v>
      </c>
      <c r="AL11" s="18"/>
      <c r="AM11" s="18"/>
      <c r="AN11" s="18"/>
      <c r="AO11" s="18"/>
      <c r="AP11" s="18"/>
      <c r="AQ11" s="18"/>
      <c r="AR11" s="2"/>
      <c r="AS11" s="2"/>
      <c r="AT11" s="1" t="s">
        <v>7</v>
      </c>
      <c r="AU11" s="9" t="s">
        <v>48</v>
      </c>
      <c r="AV11" s="11"/>
      <c r="AW11" s="11"/>
      <c r="AX11" s="1" t="s">
        <v>49</v>
      </c>
      <c r="AY11" s="10"/>
      <c r="AZ11" s="11"/>
      <c r="BA11" s="10"/>
      <c r="BB11" s="2"/>
      <c r="BC11" s="1" t="s">
        <v>7</v>
      </c>
      <c r="BD11" s="18"/>
      <c r="BE11" s="18"/>
      <c r="BF11" s="18"/>
      <c r="BG11" s="18"/>
      <c r="BH11" s="18"/>
      <c r="BI11" s="18"/>
      <c r="BJ11" s="18"/>
      <c r="BK11" s="18"/>
    </row>
    <row r="12" spans="1:63" ht="12.75">
      <c r="A12" s="1" t="s">
        <v>8</v>
      </c>
      <c r="B12" s="21">
        <v>1990.0000000006912</v>
      </c>
      <c r="C12" s="46"/>
      <c r="D12" s="21">
        <v>580.0000000035652</v>
      </c>
      <c r="E12" s="46"/>
      <c r="F12" s="47">
        <v>0.29145728643385116</v>
      </c>
      <c r="G12" s="48"/>
      <c r="H12" s="2"/>
      <c r="I12" s="2"/>
      <c r="J12" s="10" t="s">
        <v>8</v>
      </c>
      <c r="K12" s="44">
        <v>7208.49</v>
      </c>
      <c r="L12" s="45"/>
      <c r="M12" s="42">
        <v>1727.07</v>
      </c>
      <c r="N12" s="42"/>
      <c r="O12" s="42">
        <f>(M12/K12)</f>
        <v>0.23958831877411219</v>
      </c>
      <c r="P12" s="42"/>
      <c r="Q12" s="2"/>
      <c r="R12" s="2"/>
      <c r="S12" s="1" t="s">
        <v>8</v>
      </c>
      <c r="T12" s="19">
        <v>313.40000000091095</v>
      </c>
      <c r="U12" s="19"/>
      <c r="V12" s="19">
        <v>52.59999999998399</v>
      </c>
      <c r="W12" s="19"/>
      <c r="X12" s="20">
        <v>0.16783663050360914</v>
      </c>
      <c r="Y12" s="20"/>
      <c r="Z12" s="43"/>
      <c r="AA12" s="22"/>
      <c r="AB12" s="1" t="s">
        <v>8</v>
      </c>
      <c r="AC12" s="19">
        <v>4288.00000000259</v>
      </c>
      <c r="AD12" s="19"/>
      <c r="AE12" s="19">
        <v>1095.9999999990941</v>
      </c>
      <c r="AF12" s="19"/>
      <c r="AG12" s="20">
        <v>0.25559701492500747</v>
      </c>
      <c r="AH12" s="20"/>
      <c r="AI12" s="2"/>
      <c r="AJ12" s="2"/>
      <c r="AK12" s="1" t="s">
        <v>8</v>
      </c>
      <c r="AL12" s="19">
        <v>1702.9999999959728</v>
      </c>
      <c r="AM12" s="19"/>
      <c r="AN12" s="19">
        <v>737.3999999988996</v>
      </c>
      <c r="AO12" s="19"/>
      <c r="AP12" s="20">
        <v>0.4330005871994383</v>
      </c>
      <c r="AQ12" s="20"/>
      <c r="AR12" s="2"/>
      <c r="AS12" s="2"/>
      <c r="AT12" s="1" t="s">
        <v>8</v>
      </c>
      <c r="AU12" s="9" t="s">
        <v>50</v>
      </c>
      <c r="AV12" s="1">
        <f>(AU12-AU11)</f>
        <v>0.0929999999998472</v>
      </c>
      <c r="AW12" s="1">
        <f>(AV12*6000)</f>
        <v>557.9999999990832</v>
      </c>
      <c r="AX12" s="1" t="s">
        <v>51</v>
      </c>
      <c r="AY12" s="1">
        <f>(AX12-AX11)</f>
        <v>0.010000000000019327</v>
      </c>
      <c r="AZ12" s="11">
        <f>(AY12*6000)</f>
        <v>60.00000000011596</v>
      </c>
      <c r="BA12" s="10">
        <f>(AZ12/AW12)</f>
        <v>0.10752688172081458</v>
      </c>
      <c r="BB12" s="2"/>
      <c r="BC12" s="1" t="s">
        <v>8</v>
      </c>
      <c r="BD12" s="19" t="e">
        <f>(B12+#REF!+T12+AC12+AL12+AU12)</f>
        <v>#REF!</v>
      </c>
      <c r="BE12" s="19"/>
      <c r="BF12" s="19">
        <f aca="true" t="shared" si="0" ref="BF12:BF35">(D12+M12+V12+AE12+AN12+AX12)</f>
        <v>4350.096000001542</v>
      </c>
      <c r="BG12" s="18"/>
      <c r="BH12" s="20" t="e">
        <f>(BF12/BD12)</f>
        <v>#REF!</v>
      </c>
      <c r="BI12" s="20"/>
      <c r="BJ12" s="18"/>
      <c r="BK12" s="18"/>
    </row>
    <row r="13" spans="1:63" ht="12.75">
      <c r="A13" s="1" t="s">
        <v>9</v>
      </c>
      <c r="B13" s="21">
        <v>1460.0000000127693</v>
      </c>
      <c r="C13" s="46"/>
      <c r="D13" s="21">
        <v>419.99999999825377</v>
      </c>
      <c r="E13" s="46"/>
      <c r="F13" s="47">
        <v>0.2876712328730003</v>
      </c>
      <c r="G13" s="48"/>
      <c r="H13" s="2"/>
      <c r="I13" s="2"/>
      <c r="J13" s="10" t="s">
        <v>9</v>
      </c>
      <c r="K13" s="42">
        <v>6946.17</v>
      </c>
      <c r="L13" s="42"/>
      <c r="M13" s="42">
        <v>1719.49</v>
      </c>
      <c r="N13" s="42"/>
      <c r="O13" s="42">
        <v>0.25</v>
      </c>
      <c r="P13" s="42"/>
      <c r="Q13" s="2"/>
      <c r="R13" s="2"/>
      <c r="S13" s="1" t="s">
        <v>9</v>
      </c>
      <c r="T13" s="19">
        <v>307.3000000031243</v>
      </c>
      <c r="U13" s="19"/>
      <c r="V13" s="19">
        <v>52.59999999998399</v>
      </c>
      <c r="W13" s="19"/>
      <c r="X13" s="20">
        <v>0.171168239503577</v>
      </c>
      <c r="Y13" s="20"/>
      <c r="Z13" s="43"/>
      <c r="AA13" s="22"/>
      <c r="AB13" s="1" t="s">
        <v>9</v>
      </c>
      <c r="AC13" s="19">
        <v>4215.999999997701</v>
      </c>
      <c r="AD13" s="19"/>
      <c r="AE13" s="19">
        <v>1119.9999999998909</v>
      </c>
      <c r="AF13" s="19"/>
      <c r="AG13" s="20">
        <v>0.2656546489564757</v>
      </c>
      <c r="AH13" s="20"/>
      <c r="AI13" s="2"/>
      <c r="AJ13" s="2"/>
      <c r="AK13" s="1" t="s">
        <v>9</v>
      </c>
      <c r="AL13" s="19">
        <v>1674.5000000007622</v>
      </c>
      <c r="AM13" s="19"/>
      <c r="AN13" s="19">
        <v>734.500000000935</v>
      </c>
      <c r="AO13" s="19"/>
      <c r="AP13" s="20">
        <v>0.43863839952260414</v>
      </c>
      <c r="AQ13" s="20"/>
      <c r="AR13" s="2"/>
      <c r="AS13" s="2"/>
      <c r="AT13" s="1" t="s">
        <v>9</v>
      </c>
      <c r="AU13" s="9" t="s">
        <v>52</v>
      </c>
      <c r="AV13" s="1">
        <f aca="true" t="shared" si="1" ref="AV13:AV35">(AU13-AU12)</f>
        <v>0.08899999999994179</v>
      </c>
      <c r="AW13" s="1">
        <f aca="true" t="shared" si="2" ref="AW13:AW35">(AV13*6000)</f>
        <v>533.9999999996508</v>
      </c>
      <c r="AX13" s="1" t="s">
        <v>53</v>
      </c>
      <c r="AY13" s="1">
        <f aca="true" t="shared" si="3" ref="AY13:AY35">(AX13-AX12)</f>
        <v>0.009999999999990905</v>
      </c>
      <c r="AZ13" s="11">
        <f aca="true" t="shared" si="4" ref="AZ13:AZ35">(AY13*6000)</f>
        <v>59.99999999994543</v>
      </c>
      <c r="BA13" s="10">
        <f aca="true" t="shared" si="5" ref="BA13:BA36">(AZ13/AW13)</f>
        <v>0.11235955056176905</v>
      </c>
      <c r="BB13" s="2"/>
      <c r="BC13" s="1" t="s">
        <v>9</v>
      </c>
      <c r="BD13" s="19">
        <f aca="true" t="shared" si="6" ref="BD13:BD24">(B13+K13+T13+AC13+AL13+AU13)</f>
        <v>17453.71100001436</v>
      </c>
      <c r="BE13" s="19"/>
      <c r="BF13" s="19">
        <f t="shared" si="0"/>
        <v>4203.625999999063</v>
      </c>
      <c r="BG13" s="18"/>
      <c r="BH13" s="20">
        <f aca="true" t="shared" si="7" ref="BH13:BH36">(BF13/BD13)</f>
        <v>0.24084425369456416</v>
      </c>
      <c r="BI13" s="20"/>
      <c r="BJ13" s="18"/>
      <c r="BK13" s="18"/>
    </row>
    <row r="14" spans="1:63" ht="12.75">
      <c r="A14" s="1" t="s">
        <v>10</v>
      </c>
      <c r="B14" s="21">
        <v>1799.999999989268</v>
      </c>
      <c r="C14" s="46"/>
      <c r="D14" s="21">
        <v>539.9999999981446</v>
      </c>
      <c r="E14" s="46"/>
      <c r="F14" s="47">
        <v>0.30000000000075794</v>
      </c>
      <c r="G14" s="48"/>
      <c r="H14" s="2"/>
      <c r="I14" s="2"/>
      <c r="J14" s="10" t="s">
        <v>10</v>
      </c>
      <c r="K14" s="42">
        <v>6790.18</v>
      </c>
      <c r="L14" s="42"/>
      <c r="M14" s="42">
        <v>1718.09</v>
      </c>
      <c r="N14" s="42"/>
      <c r="O14" s="42">
        <f aca="true" t="shared" si="8" ref="O14:O36">(M14/K13)</f>
        <v>0.24734350008709835</v>
      </c>
      <c r="P14" s="42"/>
      <c r="Q14" s="2"/>
      <c r="R14" s="2"/>
      <c r="S14" s="1" t="s">
        <v>10</v>
      </c>
      <c r="T14" s="19">
        <v>294.29999999956635</v>
      </c>
      <c r="U14" s="19"/>
      <c r="V14" s="19">
        <v>51.80000000018481</v>
      </c>
      <c r="W14" s="19"/>
      <c r="X14" s="20">
        <v>0.176010873259467</v>
      </c>
      <c r="Y14" s="20"/>
      <c r="Z14" s="43"/>
      <c r="AA14" s="22"/>
      <c r="AB14" s="1" t="s">
        <v>10</v>
      </c>
      <c r="AC14" s="19">
        <v>4149.599999995189</v>
      </c>
      <c r="AD14" s="19"/>
      <c r="AE14" s="19">
        <v>1051.9999999969514</v>
      </c>
      <c r="AF14" s="19"/>
      <c r="AG14" s="20">
        <v>0.2535184114127075</v>
      </c>
      <c r="AH14" s="20"/>
      <c r="AI14" s="2"/>
      <c r="AJ14" s="2"/>
      <c r="AK14" s="1" t="s">
        <v>10</v>
      </c>
      <c r="AL14" s="19">
        <v>1663.4999999982938</v>
      </c>
      <c r="AM14" s="19"/>
      <c r="AN14" s="19">
        <v>741.4999999982115</v>
      </c>
      <c r="AO14" s="19"/>
      <c r="AP14" s="20">
        <v>0.44574691914576015</v>
      </c>
      <c r="AQ14" s="20"/>
      <c r="AR14" s="2"/>
      <c r="AS14" s="2"/>
      <c r="AT14" s="1" t="s">
        <v>10</v>
      </c>
      <c r="AU14" s="9" t="s">
        <v>54</v>
      </c>
      <c r="AV14" s="1">
        <f t="shared" si="1"/>
        <v>0.0860000000002401</v>
      </c>
      <c r="AW14" s="1">
        <f t="shared" si="2"/>
        <v>516.0000000014406</v>
      </c>
      <c r="AX14" s="1" t="s">
        <v>55</v>
      </c>
      <c r="AY14" s="1">
        <f t="shared" si="3"/>
        <v>0.009999999999990905</v>
      </c>
      <c r="AZ14" s="11">
        <f t="shared" si="4"/>
        <v>59.99999999994543</v>
      </c>
      <c r="BA14" s="10">
        <f t="shared" si="5"/>
        <v>0.11627906976701147</v>
      </c>
      <c r="BB14" s="2"/>
      <c r="BC14" s="1" t="s">
        <v>10</v>
      </c>
      <c r="BD14" s="19">
        <f t="shared" si="6"/>
        <v>17547.40699998232</v>
      </c>
      <c r="BE14" s="19"/>
      <c r="BF14" s="19">
        <f t="shared" si="0"/>
        <v>4260.435999993493</v>
      </c>
      <c r="BG14" s="18"/>
      <c r="BH14" s="20">
        <f t="shared" si="7"/>
        <v>0.24279575894021185</v>
      </c>
      <c r="BI14" s="20"/>
      <c r="BJ14" s="18"/>
      <c r="BK14" s="18"/>
    </row>
    <row r="15" spans="1:63" ht="12.75">
      <c r="A15" s="1" t="s">
        <v>11</v>
      </c>
      <c r="B15" s="21">
        <v>1490.0000000016007</v>
      </c>
      <c r="C15" s="46"/>
      <c r="D15" s="21">
        <v>500.0000000045475</v>
      </c>
      <c r="E15" s="46"/>
      <c r="F15" s="47">
        <v>0.3355704698013492</v>
      </c>
      <c r="G15" s="48"/>
      <c r="H15" s="2"/>
      <c r="I15" s="2"/>
      <c r="J15" s="10" t="s">
        <v>11</v>
      </c>
      <c r="K15" s="42">
        <v>6756.31</v>
      </c>
      <c r="L15" s="42"/>
      <c r="M15" s="42">
        <v>1726.08</v>
      </c>
      <c r="N15" s="42"/>
      <c r="O15" s="42">
        <f t="shared" si="8"/>
        <v>0.25420239227826064</v>
      </c>
      <c r="P15" s="42"/>
      <c r="Q15" s="2"/>
      <c r="R15" s="2"/>
      <c r="S15" s="1" t="s">
        <v>11</v>
      </c>
      <c r="T15" s="19">
        <v>297.50000000331056</v>
      </c>
      <c r="U15" s="19"/>
      <c r="V15" s="19">
        <v>51.80000000018481</v>
      </c>
      <c r="W15" s="19"/>
      <c r="X15" s="20">
        <v>0.17411764705750718</v>
      </c>
      <c r="Y15" s="20"/>
      <c r="Z15" s="43"/>
      <c r="AA15" s="22"/>
      <c r="AB15" s="1" t="s">
        <v>11</v>
      </c>
      <c r="AC15" s="19">
        <v>4146.400000003268</v>
      </c>
      <c r="AD15" s="19"/>
      <c r="AE15" s="19">
        <v>1132.000000003245</v>
      </c>
      <c r="AF15" s="19"/>
      <c r="AG15" s="20">
        <v>0.2730079104771254</v>
      </c>
      <c r="AH15" s="20"/>
      <c r="AI15" s="2"/>
      <c r="AJ15" s="2"/>
      <c r="AK15" s="1" t="s">
        <v>11</v>
      </c>
      <c r="AL15" s="19">
        <v>1660.4999999981374</v>
      </c>
      <c r="AM15" s="19"/>
      <c r="AN15" s="19">
        <v>742.1000000010451</v>
      </c>
      <c r="AO15" s="19"/>
      <c r="AP15" s="20">
        <v>0.44691358024804434</v>
      </c>
      <c r="AQ15" s="20"/>
      <c r="AR15" s="2"/>
      <c r="AS15" s="2"/>
      <c r="AT15" s="1" t="s">
        <v>11</v>
      </c>
      <c r="AU15" s="9" t="s">
        <v>56</v>
      </c>
      <c r="AV15" s="1">
        <f t="shared" si="1"/>
        <v>0.08999999999969077</v>
      </c>
      <c r="AW15" s="1">
        <f t="shared" si="2"/>
        <v>539.9999999981446</v>
      </c>
      <c r="AX15" s="1" t="s">
        <v>57</v>
      </c>
      <c r="AY15" s="1">
        <f t="shared" si="3"/>
        <v>0.01099999999999568</v>
      </c>
      <c r="AZ15" s="11">
        <f t="shared" si="4"/>
        <v>65.99999999997408</v>
      </c>
      <c r="BA15" s="10">
        <f t="shared" si="5"/>
        <v>0.12222222222259416</v>
      </c>
      <c r="BB15" s="2"/>
      <c r="BC15" s="1" t="s">
        <v>11</v>
      </c>
      <c r="BD15" s="19">
        <f t="shared" si="6"/>
        <v>17200.62700000632</v>
      </c>
      <c r="BE15" s="19"/>
      <c r="BF15" s="19">
        <f t="shared" si="0"/>
        <v>4309.037000009022</v>
      </c>
      <c r="BG15" s="18"/>
      <c r="BH15" s="20">
        <f t="shared" si="7"/>
        <v>0.25051627478506683</v>
      </c>
      <c r="BI15" s="20"/>
      <c r="BJ15" s="18"/>
      <c r="BK15" s="18"/>
    </row>
    <row r="16" spans="1:63" ht="12.75">
      <c r="A16" s="1" t="s">
        <v>12</v>
      </c>
      <c r="B16" s="21">
        <v>1760.0000000074942</v>
      </c>
      <c r="C16" s="46"/>
      <c r="D16" s="21">
        <v>539.9999999981446</v>
      </c>
      <c r="E16" s="46"/>
      <c r="F16" s="47">
        <v>0.30681818181582116</v>
      </c>
      <c r="G16" s="48"/>
      <c r="H16" s="2"/>
      <c r="I16" s="2"/>
      <c r="J16" s="10" t="s">
        <v>12</v>
      </c>
      <c r="K16" s="42">
        <v>6872</v>
      </c>
      <c r="L16" s="42"/>
      <c r="M16" s="42">
        <v>1719.29</v>
      </c>
      <c r="N16" s="42"/>
      <c r="O16" s="42">
        <f t="shared" si="8"/>
        <v>0.2544717456718238</v>
      </c>
      <c r="P16" s="42"/>
      <c r="Q16" s="2"/>
      <c r="R16" s="2"/>
      <c r="S16" s="1" t="s">
        <v>12</v>
      </c>
      <c r="T16" s="19">
        <v>288.7999999948079</v>
      </c>
      <c r="U16" s="19"/>
      <c r="V16" s="19">
        <v>51.199999999880674</v>
      </c>
      <c r="W16" s="19"/>
      <c r="X16" s="20">
        <v>0.1772853185623309</v>
      </c>
      <c r="Y16" s="20"/>
      <c r="Z16" s="43"/>
      <c r="AA16" s="22"/>
      <c r="AB16" s="1" t="s">
        <v>12</v>
      </c>
      <c r="AC16" s="19">
        <v>4148.000000001048</v>
      </c>
      <c r="AD16" s="19"/>
      <c r="AE16" s="19">
        <v>1128.000000002885</v>
      </c>
      <c r="AF16" s="19"/>
      <c r="AG16" s="20">
        <v>0.27193828351075217</v>
      </c>
      <c r="AH16" s="20"/>
      <c r="AI16" s="2"/>
      <c r="AJ16" s="2"/>
      <c r="AK16" s="1" t="s">
        <v>12</v>
      </c>
      <c r="AL16" s="19">
        <v>1680.0000000027921</v>
      </c>
      <c r="AM16" s="19"/>
      <c r="AN16" s="19">
        <v>738.0000000000564</v>
      </c>
      <c r="AO16" s="19"/>
      <c r="AP16" s="20">
        <v>0.4392857142850178</v>
      </c>
      <c r="AQ16" s="20"/>
      <c r="AR16" s="2"/>
      <c r="AS16" s="2"/>
      <c r="AT16" s="1" t="s">
        <v>12</v>
      </c>
      <c r="AU16" s="9" t="s">
        <v>58</v>
      </c>
      <c r="AV16" s="1">
        <f t="shared" si="1"/>
        <v>0.0860000000002401</v>
      </c>
      <c r="AW16" s="1">
        <f t="shared" si="2"/>
        <v>516.0000000014406</v>
      </c>
      <c r="AX16" s="1" t="s">
        <v>59</v>
      </c>
      <c r="AY16" s="1">
        <f t="shared" si="3"/>
        <v>0.011000000000024102</v>
      </c>
      <c r="AZ16" s="11">
        <f t="shared" si="4"/>
        <v>66.00000000014461</v>
      </c>
      <c r="BA16" s="10">
        <f t="shared" si="5"/>
        <v>0.1279069767441092</v>
      </c>
      <c r="BB16" s="2"/>
      <c r="BC16" s="1" t="s">
        <v>12</v>
      </c>
      <c r="BD16" s="19">
        <f t="shared" si="6"/>
        <v>17598.80300000614</v>
      </c>
      <c r="BE16" s="19"/>
      <c r="BF16" s="19">
        <f t="shared" si="0"/>
        <v>4333.558000000967</v>
      </c>
      <c r="BG16" s="18"/>
      <c r="BH16" s="20">
        <f t="shared" si="7"/>
        <v>0.24624163359289009</v>
      </c>
      <c r="BI16" s="20"/>
      <c r="BJ16" s="18"/>
      <c r="BK16" s="18"/>
    </row>
    <row r="17" spans="1:63" ht="12.75">
      <c r="A17" s="1" t="s">
        <v>13</v>
      </c>
      <c r="B17" s="21">
        <v>1539.9999999990541</v>
      </c>
      <c r="C17" s="46"/>
      <c r="D17" s="21">
        <v>439.9999999982356</v>
      </c>
      <c r="E17" s="46"/>
      <c r="F17" s="47">
        <v>0.2857142857133155</v>
      </c>
      <c r="G17" s="48"/>
      <c r="H17" s="2"/>
      <c r="I17" s="2"/>
      <c r="J17" s="10" t="s">
        <v>13</v>
      </c>
      <c r="K17" s="42">
        <v>7069.35</v>
      </c>
      <c r="L17" s="42"/>
      <c r="M17" s="42">
        <v>1674.27</v>
      </c>
      <c r="N17" s="42"/>
      <c r="O17" s="42">
        <f t="shared" si="8"/>
        <v>0.24363649592549474</v>
      </c>
      <c r="P17" s="42"/>
      <c r="Q17" s="2"/>
      <c r="R17" s="2"/>
      <c r="S17" s="1" t="s">
        <v>13</v>
      </c>
      <c r="T17" s="19">
        <v>300.0999999994747</v>
      </c>
      <c r="U17" s="19"/>
      <c r="V17" s="19">
        <v>52.2000000000844</v>
      </c>
      <c r="W17" s="19"/>
      <c r="X17" s="20">
        <v>0.17394201932747677</v>
      </c>
      <c r="Y17" s="20"/>
      <c r="Z17" s="43"/>
      <c r="AA17" s="22"/>
      <c r="AB17" s="1" t="s">
        <v>13</v>
      </c>
      <c r="AC17" s="19">
        <v>4316.000000004351</v>
      </c>
      <c r="AD17" s="19"/>
      <c r="AE17" s="19">
        <v>1123.9999999934298</v>
      </c>
      <c r="AF17" s="19"/>
      <c r="AG17" s="20">
        <v>0.2604263206654997</v>
      </c>
      <c r="AH17" s="20"/>
      <c r="AI17" s="2"/>
      <c r="AJ17" s="2"/>
      <c r="AK17" s="1" t="s">
        <v>13</v>
      </c>
      <c r="AL17" s="19">
        <v>1811.0000000010587</v>
      </c>
      <c r="AM17" s="19"/>
      <c r="AN17" s="19">
        <v>735.9999999995921</v>
      </c>
      <c r="AO17" s="19"/>
      <c r="AP17" s="20">
        <v>0.40640530093824506</v>
      </c>
      <c r="AQ17" s="20"/>
      <c r="AR17" s="2"/>
      <c r="AS17" s="2"/>
      <c r="AT17" s="1" t="s">
        <v>13</v>
      </c>
      <c r="AU17" s="9" t="s">
        <v>60</v>
      </c>
      <c r="AV17" s="1">
        <f t="shared" si="1"/>
        <v>0.08899999999994179</v>
      </c>
      <c r="AW17" s="1">
        <f t="shared" si="2"/>
        <v>533.9999999996508</v>
      </c>
      <c r="AX17" s="1" t="s">
        <v>61</v>
      </c>
      <c r="AY17" s="1">
        <f t="shared" si="3"/>
        <v>0.009999999999990905</v>
      </c>
      <c r="AZ17" s="11">
        <f t="shared" si="4"/>
        <v>59.99999999994543</v>
      </c>
      <c r="BA17" s="10">
        <f t="shared" si="5"/>
        <v>0.11235955056176905</v>
      </c>
      <c r="BB17" s="2"/>
      <c r="BC17" s="1" t="s">
        <v>13</v>
      </c>
      <c r="BD17" s="19">
        <f t="shared" si="6"/>
        <v>17886.542000003938</v>
      </c>
      <c r="BE17" s="19"/>
      <c r="BF17" s="19">
        <f t="shared" si="0"/>
        <v>4183.547999991342</v>
      </c>
      <c r="BG17" s="18"/>
      <c r="BH17" s="20">
        <f t="shared" si="7"/>
        <v>0.2338936167756977</v>
      </c>
      <c r="BI17" s="20"/>
      <c r="BJ17" s="18"/>
      <c r="BK17" s="18"/>
    </row>
    <row r="18" spans="1:63" ht="12.75">
      <c r="A18" s="1" t="s">
        <v>14</v>
      </c>
      <c r="B18" s="21">
        <v>1739.9999999915963</v>
      </c>
      <c r="C18" s="46"/>
      <c r="D18" s="21">
        <v>499.99999999954525</v>
      </c>
      <c r="E18" s="46"/>
      <c r="F18" s="47">
        <v>0.287356321840207</v>
      </c>
      <c r="G18" s="48"/>
      <c r="H18" s="2"/>
      <c r="I18" s="2"/>
      <c r="J18" s="10" t="s">
        <v>14</v>
      </c>
      <c r="K18" s="42">
        <v>7616.66</v>
      </c>
      <c r="L18" s="42"/>
      <c r="M18" s="42">
        <v>1672.58</v>
      </c>
      <c r="N18" s="42"/>
      <c r="O18" s="42">
        <f t="shared" si="8"/>
        <v>0.23659600953411555</v>
      </c>
      <c r="P18" s="42"/>
      <c r="Q18" s="2"/>
      <c r="R18" s="2"/>
      <c r="S18" s="1" t="s">
        <v>14</v>
      </c>
      <c r="T18" s="19">
        <v>325.49999999901047</v>
      </c>
      <c r="U18" s="19"/>
      <c r="V18" s="19">
        <v>51.39999999983047</v>
      </c>
      <c r="W18" s="19"/>
      <c r="X18" s="20">
        <v>0.1579109062979623</v>
      </c>
      <c r="Y18" s="20"/>
      <c r="Z18" s="43"/>
      <c r="AA18" s="22"/>
      <c r="AB18" s="1" t="s">
        <v>14</v>
      </c>
      <c r="AC18" s="19">
        <v>4767.999999994572</v>
      </c>
      <c r="AD18" s="19"/>
      <c r="AE18" s="19">
        <v>1160.0000000057662</v>
      </c>
      <c r="AF18" s="19"/>
      <c r="AG18" s="20">
        <v>0.24328859060551317</v>
      </c>
      <c r="AH18" s="20"/>
      <c r="AI18" s="2"/>
      <c r="AJ18" s="2"/>
      <c r="AK18" s="1" t="s">
        <v>14</v>
      </c>
      <c r="AL18" s="19">
        <v>2022.9999999976371</v>
      </c>
      <c r="AM18" s="19"/>
      <c r="AN18" s="19">
        <v>803.0000000011626</v>
      </c>
      <c r="AO18" s="19"/>
      <c r="AP18" s="20">
        <v>0.396935244687148</v>
      </c>
      <c r="AQ18" s="20"/>
      <c r="AR18" s="2"/>
      <c r="AS18" s="2"/>
      <c r="AT18" s="1" t="s">
        <v>14</v>
      </c>
      <c r="AU18" s="9" t="s">
        <v>62</v>
      </c>
      <c r="AV18" s="1">
        <f t="shared" si="1"/>
        <v>0.10399999999981446</v>
      </c>
      <c r="AW18" s="1">
        <f t="shared" si="2"/>
        <v>623.9999999988868</v>
      </c>
      <c r="AX18" s="1" t="s">
        <v>63</v>
      </c>
      <c r="AY18" s="1">
        <f t="shared" si="3"/>
        <v>0.009999999999990905</v>
      </c>
      <c r="AZ18" s="11">
        <f t="shared" si="4"/>
        <v>59.99999999994543</v>
      </c>
      <c r="BA18" s="10">
        <f t="shared" si="5"/>
        <v>0.09615384615393024</v>
      </c>
      <c r="BB18" s="2"/>
      <c r="BC18" s="1" t="s">
        <v>14</v>
      </c>
      <c r="BD18" s="19">
        <f t="shared" si="6"/>
        <v>19323.355999982818</v>
      </c>
      <c r="BE18" s="19"/>
      <c r="BF18" s="19">
        <f t="shared" si="0"/>
        <v>4344.068000006304</v>
      </c>
      <c r="BG18" s="18"/>
      <c r="BH18" s="20">
        <f t="shared" si="7"/>
        <v>0.22480918946016243</v>
      </c>
      <c r="BI18" s="20"/>
      <c r="BJ18" s="18"/>
      <c r="BK18" s="18"/>
    </row>
    <row r="19" spans="1:63" ht="12.75">
      <c r="A19" s="1" t="s">
        <v>15</v>
      </c>
      <c r="B19" s="21">
        <v>2200.0000000007276</v>
      </c>
      <c r="C19" s="46"/>
      <c r="D19" s="21">
        <v>560.0000000035834</v>
      </c>
      <c r="E19" s="46"/>
      <c r="F19" s="47">
        <v>0.2545454545469992</v>
      </c>
      <c r="G19" s="48"/>
      <c r="H19" s="2"/>
      <c r="I19" s="2"/>
      <c r="J19" s="10" t="s">
        <v>15</v>
      </c>
      <c r="K19" s="42">
        <v>8179.16</v>
      </c>
      <c r="L19" s="42"/>
      <c r="M19" s="42">
        <v>1734.48</v>
      </c>
      <c r="N19" s="42"/>
      <c r="O19" s="42">
        <f t="shared" si="8"/>
        <v>0.22772186233861036</v>
      </c>
      <c r="P19" s="42"/>
      <c r="Q19" s="2"/>
      <c r="R19" s="2"/>
      <c r="S19" s="1" t="s">
        <v>15</v>
      </c>
      <c r="T19" s="19">
        <v>358.4000000018932</v>
      </c>
      <c r="U19" s="19"/>
      <c r="V19" s="19">
        <v>55.5000000003929</v>
      </c>
      <c r="W19" s="19"/>
      <c r="X19" s="20">
        <v>0.15485491071456398</v>
      </c>
      <c r="Y19" s="20"/>
      <c r="Z19" s="43"/>
      <c r="AA19" s="22"/>
      <c r="AB19" s="1" t="s">
        <v>15</v>
      </c>
      <c r="AC19" s="19">
        <v>5347.999999996318</v>
      </c>
      <c r="AD19" s="19"/>
      <c r="AE19" s="19">
        <v>1303.9999999978136</v>
      </c>
      <c r="AF19" s="19"/>
      <c r="AG19" s="20">
        <v>0.24382946896011803</v>
      </c>
      <c r="AH19" s="20"/>
      <c r="AI19" s="2"/>
      <c r="AJ19" s="2"/>
      <c r="AK19" s="1" t="s">
        <v>15</v>
      </c>
      <c r="AL19" s="19">
        <v>2097.000000005437</v>
      </c>
      <c r="AM19" s="19"/>
      <c r="AN19" s="19">
        <v>754.4999999988136</v>
      </c>
      <c r="AO19" s="19"/>
      <c r="AP19" s="20">
        <v>0.35979971387546844</v>
      </c>
      <c r="AQ19" s="20"/>
      <c r="AR19" s="2"/>
      <c r="AS19" s="2"/>
      <c r="AT19" s="1" t="s">
        <v>15</v>
      </c>
      <c r="AU19" s="9" t="s">
        <v>64</v>
      </c>
      <c r="AV19" s="1">
        <f t="shared" si="1"/>
        <v>0.11099999999987631</v>
      </c>
      <c r="AW19" s="1">
        <f t="shared" si="2"/>
        <v>665.9999999992579</v>
      </c>
      <c r="AX19" s="1" t="s">
        <v>65</v>
      </c>
      <c r="AY19" s="1">
        <f t="shared" si="3"/>
        <v>0.01099999999999568</v>
      </c>
      <c r="AZ19" s="11">
        <f t="shared" si="4"/>
        <v>65.99999999997408</v>
      </c>
      <c r="BA19" s="10">
        <f t="shared" si="5"/>
        <v>0.09909909909917061</v>
      </c>
      <c r="BB19" s="2"/>
      <c r="BC19" s="1" t="s">
        <v>15</v>
      </c>
      <c r="BD19" s="19">
        <f t="shared" si="6"/>
        <v>21032.86700000438</v>
      </c>
      <c r="BE19" s="19"/>
      <c r="BF19" s="19">
        <f t="shared" si="0"/>
        <v>4565.579000000604</v>
      </c>
      <c r="BG19" s="18"/>
      <c r="BH19" s="20">
        <f t="shared" si="7"/>
        <v>0.21706879047918923</v>
      </c>
      <c r="BI19" s="20"/>
      <c r="BJ19" s="18"/>
      <c r="BK19" s="18"/>
    </row>
    <row r="20" spans="1:63" ht="12.75">
      <c r="A20" s="1" t="s">
        <v>16</v>
      </c>
      <c r="B20" s="21">
        <v>1899.9999999996362</v>
      </c>
      <c r="C20" s="46"/>
      <c r="D20" s="21">
        <v>599.9999999962711</v>
      </c>
      <c r="E20" s="46"/>
      <c r="F20" s="47">
        <v>0.3157894736823084</v>
      </c>
      <c r="G20" s="48"/>
      <c r="H20" s="2"/>
      <c r="I20" s="2"/>
      <c r="J20" s="10" t="s">
        <v>16</v>
      </c>
      <c r="K20" s="42">
        <v>8763.86</v>
      </c>
      <c r="L20" s="42"/>
      <c r="M20" s="42">
        <v>1844.57</v>
      </c>
      <c r="N20" s="42"/>
      <c r="O20" s="42">
        <f t="shared" si="8"/>
        <v>0.2255207136185134</v>
      </c>
      <c r="P20" s="42"/>
      <c r="Q20" s="2"/>
      <c r="R20" s="2"/>
      <c r="S20" s="1" t="s">
        <v>16</v>
      </c>
      <c r="T20" s="19">
        <v>427.9000000024098</v>
      </c>
      <c r="U20" s="19"/>
      <c r="V20" s="19">
        <v>79.4000000005326</v>
      </c>
      <c r="W20" s="19"/>
      <c r="X20" s="20">
        <v>0.18555737321824128</v>
      </c>
      <c r="Y20" s="20"/>
      <c r="Z20" s="43"/>
      <c r="AA20" s="22"/>
      <c r="AB20" s="1" t="s">
        <v>16</v>
      </c>
      <c r="AC20" s="19">
        <v>6108.00000000927</v>
      </c>
      <c r="AD20" s="19"/>
      <c r="AE20" s="19">
        <v>1676.0000000017499</v>
      </c>
      <c r="AF20" s="19"/>
      <c r="AG20" s="20">
        <v>0.27439423706601285</v>
      </c>
      <c r="AH20" s="20"/>
      <c r="AI20" s="2"/>
      <c r="AJ20" s="2"/>
      <c r="AK20" s="1" t="s">
        <v>16</v>
      </c>
      <c r="AL20" s="19">
        <v>2112.4999999931333</v>
      </c>
      <c r="AM20" s="19"/>
      <c r="AN20" s="19">
        <v>718.4999999993806</v>
      </c>
      <c r="AO20" s="19"/>
      <c r="AP20" s="20">
        <v>0.34011834319607864</v>
      </c>
      <c r="AQ20" s="20"/>
      <c r="AR20" s="2"/>
      <c r="AS20" s="2"/>
      <c r="AT20" s="1" t="s">
        <v>16</v>
      </c>
      <c r="AU20" s="9" t="s">
        <v>66</v>
      </c>
      <c r="AV20" s="1">
        <f t="shared" si="1"/>
        <v>0.14600000000018554</v>
      </c>
      <c r="AW20" s="1">
        <f t="shared" si="2"/>
        <v>876.0000000011132</v>
      </c>
      <c r="AX20" s="1" t="s">
        <v>67</v>
      </c>
      <c r="AY20" s="1">
        <f t="shared" si="3"/>
        <v>0.01700000000002433</v>
      </c>
      <c r="AZ20" s="11">
        <f t="shared" si="4"/>
        <v>102.00000000014597</v>
      </c>
      <c r="BA20" s="10">
        <f t="shared" si="5"/>
        <v>0.11643835616440223</v>
      </c>
      <c r="BB20" s="2"/>
      <c r="BC20" s="1" t="s">
        <v>16</v>
      </c>
      <c r="BD20" s="19">
        <f t="shared" si="6"/>
        <v>22162.71300000445</v>
      </c>
      <c r="BE20" s="19"/>
      <c r="BF20" s="19">
        <f t="shared" si="0"/>
        <v>5075.585999997934</v>
      </c>
      <c r="BG20" s="18"/>
      <c r="BH20" s="20">
        <f t="shared" si="7"/>
        <v>0.22901465177105867</v>
      </c>
      <c r="BI20" s="20"/>
      <c r="BJ20" s="18"/>
      <c r="BK20" s="18"/>
    </row>
    <row r="21" spans="1:63" ht="12.75">
      <c r="A21" s="1" t="s">
        <v>17</v>
      </c>
      <c r="B21" s="21">
        <v>2000.000000003638</v>
      </c>
      <c r="C21" s="46"/>
      <c r="D21" s="21">
        <v>599.999999999909</v>
      </c>
      <c r="E21" s="46"/>
      <c r="F21" s="47">
        <v>0.29999999999940885</v>
      </c>
      <c r="G21" s="48"/>
      <c r="H21" s="2"/>
      <c r="I21" s="2"/>
      <c r="J21" s="10" t="s">
        <v>17</v>
      </c>
      <c r="K21" s="42">
        <v>9333.04</v>
      </c>
      <c r="L21" s="42"/>
      <c r="M21" s="42">
        <v>2006.86</v>
      </c>
      <c r="N21" s="42"/>
      <c r="O21" s="42">
        <f t="shared" si="8"/>
        <v>0.22899270412808964</v>
      </c>
      <c r="P21" s="42"/>
      <c r="Q21" s="2"/>
      <c r="R21" s="2"/>
      <c r="S21" s="1" t="s">
        <v>17</v>
      </c>
      <c r="T21" s="19">
        <v>459.1000000009444</v>
      </c>
      <c r="U21" s="19"/>
      <c r="V21" s="19">
        <v>91.60000000019863</v>
      </c>
      <c r="W21" s="19"/>
      <c r="X21" s="20">
        <v>0.199520801568308</v>
      </c>
      <c r="Y21" s="20"/>
      <c r="Z21" s="43"/>
      <c r="AA21" s="22"/>
      <c r="AB21" s="1" t="s">
        <v>17</v>
      </c>
      <c r="AC21" s="19">
        <v>6303.999999996449</v>
      </c>
      <c r="AD21" s="19"/>
      <c r="AE21" s="19">
        <v>1470.3999999948342</v>
      </c>
      <c r="AF21" s="19"/>
      <c r="AG21" s="20">
        <v>0.23324873096377893</v>
      </c>
      <c r="AH21" s="20"/>
      <c r="AI21" s="2"/>
      <c r="AJ21" s="2"/>
      <c r="AK21" s="1" t="s">
        <v>17</v>
      </c>
      <c r="AL21" s="19">
        <v>2151.9999999979973</v>
      </c>
      <c r="AM21" s="19"/>
      <c r="AN21" s="19">
        <v>723.4999999998877</v>
      </c>
      <c r="AO21" s="19"/>
      <c r="AP21" s="20">
        <v>0.33619888475862497</v>
      </c>
      <c r="AQ21" s="20"/>
      <c r="AR21" s="2"/>
      <c r="AS21" s="2"/>
      <c r="AT21" s="1" t="s">
        <v>17</v>
      </c>
      <c r="AU21" s="9" t="s">
        <v>68</v>
      </c>
      <c r="AV21" s="1">
        <f t="shared" si="1"/>
        <v>0.1390000000001237</v>
      </c>
      <c r="AW21" s="1">
        <f t="shared" si="2"/>
        <v>834.0000000007421</v>
      </c>
      <c r="AX21" s="1" t="s">
        <v>69</v>
      </c>
      <c r="AY21" s="1">
        <f t="shared" si="3"/>
        <v>0.016999999999995907</v>
      </c>
      <c r="AZ21" s="11">
        <f t="shared" si="4"/>
        <v>101.99999999997544</v>
      </c>
      <c r="BA21" s="10">
        <f t="shared" si="5"/>
        <v>0.12230215827324302</v>
      </c>
      <c r="BB21" s="2"/>
      <c r="BC21" s="1" t="s">
        <v>17</v>
      </c>
      <c r="BD21" s="19">
        <f t="shared" si="6"/>
        <v>23098.731999999032</v>
      </c>
      <c r="BE21" s="19"/>
      <c r="BF21" s="19">
        <f t="shared" si="0"/>
        <v>5049.492999994829</v>
      </c>
      <c r="BG21" s="18"/>
      <c r="BH21" s="20">
        <f t="shared" si="7"/>
        <v>0.2186047701663901</v>
      </c>
      <c r="BI21" s="20"/>
      <c r="BJ21" s="18"/>
      <c r="BK21" s="18"/>
    </row>
    <row r="22" spans="1:63" ht="12.75">
      <c r="A22" s="1" t="s">
        <v>18</v>
      </c>
      <c r="B22" s="21">
        <v>1999.999999998181</v>
      </c>
      <c r="C22" s="46"/>
      <c r="D22" s="21">
        <v>600.000000001728</v>
      </c>
      <c r="E22" s="46"/>
      <c r="F22" s="47">
        <v>0.30000000000113686</v>
      </c>
      <c r="G22" s="48"/>
      <c r="H22" s="2"/>
      <c r="I22" s="2"/>
      <c r="J22" s="10" t="s">
        <v>18</v>
      </c>
      <c r="K22" s="42">
        <v>9595.13</v>
      </c>
      <c r="L22" s="42"/>
      <c r="M22" s="42">
        <v>2087.49</v>
      </c>
      <c r="N22" s="42"/>
      <c r="O22" s="42">
        <f t="shared" si="8"/>
        <v>0.22366667238113194</v>
      </c>
      <c r="P22" s="42"/>
      <c r="Q22" s="2"/>
      <c r="R22" s="2"/>
      <c r="S22" s="1" t="s">
        <v>18</v>
      </c>
      <c r="T22" s="19">
        <v>482.6000000048225</v>
      </c>
      <c r="U22" s="19"/>
      <c r="V22" s="19">
        <v>113.60000000149739</v>
      </c>
      <c r="W22" s="19"/>
      <c r="X22" s="20">
        <v>0.23539162867874475</v>
      </c>
      <c r="Y22" s="20"/>
      <c r="Z22" s="43"/>
      <c r="AA22" s="22"/>
      <c r="AB22" s="1" t="s">
        <v>18</v>
      </c>
      <c r="AC22" s="19">
        <v>6475.99999999693</v>
      </c>
      <c r="AD22" s="19"/>
      <c r="AE22" s="19">
        <v>1428.0000000015789</v>
      </c>
      <c r="AF22" s="19"/>
      <c r="AG22" s="20">
        <v>0.22050648548521556</v>
      </c>
      <c r="AH22" s="20"/>
      <c r="AI22" s="2"/>
      <c r="AJ22" s="2"/>
      <c r="AK22" s="1" t="s">
        <v>18</v>
      </c>
      <c r="AL22" s="19">
        <v>2130.000000004884</v>
      </c>
      <c r="AM22" s="19"/>
      <c r="AN22" s="19">
        <v>720.4999999997881</v>
      </c>
      <c r="AO22" s="19"/>
      <c r="AP22" s="20">
        <v>0.33826291079724696</v>
      </c>
      <c r="AQ22" s="20"/>
      <c r="AR22" s="2"/>
      <c r="AS22" s="2"/>
      <c r="AT22" s="1" t="s">
        <v>18</v>
      </c>
      <c r="AU22" s="9" t="s">
        <v>70</v>
      </c>
      <c r="AV22" s="1">
        <f t="shared" si="1"/>
        <v>0.1390000000001237</v>
      </c>
      <c r="AW22" s="1">
        <f t="shared" si="2"/>
        <v>834.0000000007421</v>
      </c>
      <c r="AX22" s="1" t="s">
        <v>71</v>
      </c>
      <c r="AY22" s="1">
        <f t="shared" si="3"/>
        <v>0.015999999999991132</v>
      </c>
      <c r="AZ22" s="11">
        <f t="shared" si="4"/>
        <v>95.9999999999468</v>
      </c>
      <c r="BA22" s="10">
        <f t="shared" si="5"/>
        <v>0.11510791366889853</v>
      </c>
      <c r="BB22" s="2"/>
      <c r="BC22" s="1" t="s">
        <v>18</v>
      </c>
      <c r="BD22" s="19">
        <f t="shared" si="6"/>
        <v>23534.461000004812</v>
      </c>
      <c r="BE22" s="19"/>
      <c r="BF22" s="19">
        <f t="shared" si="0"/>
        <v>5106.7390000045925</v>
      </c>
      <c r="BG22" s="18"/>
      <c r="BH22" s="20">
        <f t="shared" si="7"/>
        <v>0.2169898431072438</v>
      </c>
      <c r="BI22" s="20"/>
      <c r="BJ22" s="18"/>
      <c r="BK22" s="18"/>
    </row>
    <row r="23" spans="1:63" ht="12.75">
      <c r="A23" s="1" t="s">
        <v>19</v>
      </c>
      <c r="B23" s="21">
        <v>2030.0000000042928</v>
      </c>
      <c r="C23" s="46"/>
      <c r="D23" s="21">
        <v>479.9999999997817</v>
      </c>
      <c r="E23" s="46"/>
      <c r="F23" s="47">
        <v>0.2364532019698358</v>
      </c>
      <c r="G23" s="48"/>
      <c r="H23" s="2"/>
      <c r="I23" s="2"/>
      <c r="J23" s="10" t="s">
        <v>19</v>
      </c>
      <c r="K23" s="42">
        <v>9557.25</v>
      </c>
      <c r="L23" s="42"/>
      <c r="M23" s="42">
        <v>2147.18</v>
      </c>
      <c r="N23" s="42"/>
      <c r="O23" s="42">
        <f t="shared" si="8"/>
        <v>0.2237781041007261</v>
      </c>
      <c r="P23" s="42"/>
      <c r="Q23" s="2"/>
      <c r="R23" s="2"/>
      <c r="S23" s="1" t="s">
        <v>19</v>
      </c>
      <c r="T23" s="19">
        <v>478.99999999390275</v>
      </c>
      <c r="U23" s="19"/>
      <c r="V23" s="19">
        <v>111.69999999947322</v>
      </c>
      <c r="W23" s="19"/>
      <c r="X23" s="20">
        <v>0.23319415449038636</v>
      </c>
      <c r="Y23" s="20"/>
      <c r="Z23" s="43"/>
      <c r="AA23" s="22"/>
      <c r="AB23" s="1" t="s">
        <v>19</v>
      </c>
      <c r="AC23" s="19">
        <v>6428.000000003522</v>
      </c>
      <c r="AD23" s="19"/>
      <c r="AE23" s="19">
        <v>1517.6000000008803</v>
      </c>
      <c r="AF23" s="19"/>
      <c r="AG23" s="20">
        <v>0.23609209707530318</v>
      </c>
      <c r="AH23" s="20"/>
      <c r="AI23" s="2"/>
      <c r="AJ23" s="2"/>
      <c r="AK23" s="1" t="s">
        <v>19</v>
      </c>
      <c r="AL23" s="19">
        <v>2151.999999999134</v>
      </c>
      <c r="AM23" s="19"/>
      <c r="AN23" s="19">
        <v>733.499999998827</v>
      </c>
      <c r="AO23" s="19"/>
      <c r="AP23" s="20">
        <v>0.34084572490665527</v>
      </c>
      <c r="AQ23" s="20"/>
      <c r="AR23" s="2"/>
      <c r="AS23" s="2"/>
      <c r="AT23" s="1" t="s">
        <v>19</v>
      </c>
      <c r="AU23" s="9" t="s">
        <v>72</v>
      </c>
      <c r="AV23" s="1">
        <f t="shared" si="1"/>
        <v>0.1319999999996071</v>
      </c>
      <c r="AW23" s="1">
        <f t="shared" si="2"/>
        <v>791.9999999976426</v>
      </c>
      <c r="AX23" s="1" t="s">
        <v>73</v>
      </c>
      <c r="AY23" s="1">
        <f t="shared" si="3"/>
        <v>0.01300000000000523</v>
      </c>
      <c r="AZ23" s="11">
        <f t="shared" si="4"/>
        <v>78.00000000003138</v>
      </c>
      <c r="BA23" s="10">
        <f t="shared" si="5"/>
        <v>0.09848484848518124</v>
      </c>
      <c r="BB23" s="2"/>
      <c r="BC23" s="1" t="s">
        <v>19</v>
      </c>
      <c r="BD23" s="19">
        <f t="shared" si="6"/>
        <v>23497.113000000852</v>
      </c>
      <c r="BE23" s="19"/>
      <c r="BF23" s="19">
        <f t="shared" si="0"/>
        <v>5147.141999998962</v>
      </c>
      <c r="BG23" s="18"/>
      <c r="BH23" s="20">
        <f t="shared" si="7"/>
        <v>0.2190542301940998</v>
      </c>
      <c r="BI23" s="20"/>
      <c r="BJ23" s="18"/>
      <c r="BK23" s="18"/>
    </row>
    <row r="24" spans="1:63" ht="12.75">
      <c r="A24" s="1" t="s">
        <v>20</v>
      </c>
      <c r="B24" s="21">
        <v>2149.9999999923602</v>
      </c>
      <c r="C24" s="46"/>
      <c r="D24" s="21">
        <v>559.9999999990359</v>
      </c>
      <c r="E24" s="46"/>
      <c r="F24" s="47">
        <v>0.2604651162795469</v>
      </c>
      <c r="G24" s="48"/>
      <c r="H24" s="2"/>
      <c r="I24" s="2"/>
      <c r="J24" s="10" t="s">
        <v>20</v>
      </c>
      <c r="K24" s="42">
        <v>9288.45</v>
      </c>
      <c r="L24" s="42"/>
      <c r="M24" s="42">
        <v>1985.78</v>
      </c>
      <c r="N24" s="42"/>
      <c r="O24" s="42">
        <f t="shared" si="8"/>
        <v>0.20777734180857463</v>
      </c>
      <c r="P24" s="42"/>
      <c r="Q24" s="2"/>
      <c r="R24" s="2"/>
      <c r="S24" s="1" t="s">
        <v>20</v>
      </c>
      <c r="T24" s="19">
        <v>471.90000000045984</v>
      </c>
      <c r="U24" s="19"/>
      <c r="V24" s="19">
        <v>110.40000000002692</v>
      </c>
      <c r="W24" s="19"/>
      <c r="X24" s="20">
        <v>0.23394787031133576</v>
      </c>
      <c r="Y24" s="20"/>
      <c r="Z24" s="43"/>
      <c r="AA24" s="22"/>
      <c r="AB24" s="1" t="s">
        <v>20</v>
      </c>
      <c r="AC24" s="19">
        <v>6316.000000000713</v>
      </c>
      <c r="AD24" s="19"/>
      <c r="AE24" s="19">
        <v>1403.9999999969732</v>
      </c>
      <c r="AF24" s="19"/>
      <c r="AG24" s="20">
        <v>0.22229259024648745</v>
      </c>
      <c r="AH24" s="20"/>
      <c r="AI24" s="2"/>
      <c r="AJ24" s="2"/>
      <c r="AK24" s="1" t="s">
        <v>20</v>
      </c>
      <c r="AL24" s="19">
        <v>2118.9999999974134</v>
      </c>
      <c r="AM24" s="19"/>
      <c r="AN24" s="19">
        <v>731.4000000038732</v>
      </c>
      <c r="AO24" s="19"/>
      <c r="AP24" s="20">
        <v>0.34516281264972437</v>
      </c>
      <c r="AQ24" s="20"/>
      <c r="AR24" s="2"/>
      <c r="AS24" s="2"/>
      <c r="AT24" s="1" t="s">
        <v>20</v>
      </c>
      <c r="AU24" s="9" t="s">
        <v>74</v>
      </c>
      <c r="AV24" s="1">
        <f t="shared" si="1"/>
        <v>0.13400000000001455</v>
      </c>
      <c r="AW24" s="1">
        <f t="shared" si="2"/>
        <v>804.0000000000873</v>
      </c>
      <c r="AX24" s="1" t="s">
        <v>75</v>
      </c>
      <c r="AY24" s="1">
        <f t="shared" si="3"/>
        <v>0.016999999999995907</v>
      </c>
      <c r="AZ24" s="11">
        <f t="shared" si="4"/>
        <v>101.99999999997544</v>
      </c>
      <c r="BA24" s="10">
        <f t="shared" si="5"/>
        <v>0.12686567164174672</v>
      </c>
      <c r="BB24" s="2"/>
      <c r="BC24" s="1" t="s">
        <v>20</v>
      </c>
      <c r="BD24" s="19">
        <f t="shared" si="6"/>
        <v>23196.346999990947</v>
      </c>
      <c r="BE24" s="19"/>
      <c r="BF24" s="19">
        <f t="shared" si="0"/>
        <v>4948.758999999909</v>
      </c>
      <c r="BG24" s="18"/>
      <c r="BH24" s="20">
        <f t="shared" si="7"/>
        <v>0.21334216978224374</v>
      </c>
      <c r="BI24" s="20"/>
      <c r="BJ24" s="18"/>
      <c r="BK24" s="18"/>
    </row>
    <row r="25" spans="1:63" ht="12.75">
      <c r="A25" s="1" t="s">
        <v>21</v>
      </c>
      <c r="B25" s="21">
        <v>1869.9999999989814</v>
      </c>
      <c r="C25" s="46"/>
      <c r="D25" s="21">
        <v>479.99999999956344</v>
      </c>
      <c r="E25" s="46"/>
      <c r="F25" s="47">
        <v>0.256684491978516</v>
      </c>
      <c r="G25" s="48"/>
      <c r="H25" s="2"/>
      <c r="I25" s="2"/>
      <c r="J25" s="10" t="s">
        <v>21</v>
      </c>
      <c r="K25" s="42">
        <v>9340.02</v>
      </c>
      <c r="L25" s="42"/>
      <c r="M25" s="42">
        <v>2011.58</v>
      </c>
      <c r="N25" s="42"/>
      <c r="O25" s="42">
        <f t="shared" si="8"/>
        <v>0.21656788807605143</v>
      </c>
      <c r="P25" s="42"/>
      <c r="Q25" s="2"/>
      <c r="R25" s="2"/>
      <c r="S25" s="1" t="s">
        <v>21</v>
      </c>
      <c r="T25" s="19">
        <v>488.1999999979598</v>
      </c>
      <c r="U25" s="19"/>
      <c r="V25" s="19">
        <v>127.5999999979831</v>
      </c>
      <c r="W25" s="19"/>
      <c r="X25" s="20">
        <v>0.26136829168069714</v>
      </c>
      <c r="Y25" s="20"/>
      <c r="Z25" s="43"/>
      <c r="AA25" s="22"/>
      <c r="AB25" s="1" t="s">
        <v>21</v>
      </c>
      <c r="AC25" s="19">
        <v>6356.000000001586</v>
      </c>
      <c r="AD25" s="19"/>
      <c r="AE25" s="19">
        <v>1522.4000000015062</v>
      </c>
      <c r="AF25" s="19"/>
      <c r="AG25" s="20">
        <v>0.239521711768585</v>
      </c>
      <c r="AH25" s="20"/>
      <c r="AI25" s="2"/>
      <c r="AJ25" s="2"/>
      <c r="AK25" s="1" t="s">
        <v>21</v>
      </c>
      <c r="AL25" s="19">
        <v>2124.000000004853</v>
      </c>
      <c r="AM25" s="19"/>
      <c r="AN25" s="19">
        <v>737.3999999991838</v>
      </c>
      <c r="AO25" s="19"/>
      <c r="AP25" s="20">
        <v>0.34717514124176035</v>
      </c>
      <c r="AQ25" s="20"/>
      <c r="AR25" s="2"/>
      <c r="AS25" s="2"/>
      <c r="AT25" s="1" t="s">
        <v>21</v>
      </c>
      <c r="AU25" s="9" t="s">
        <v>76</v>
      </c>
      <c r="AV25" s="1">
        <f t="shared" si="1"/>
        <v>0.1449999999999818</v>
      </c>
      <c r="AW25" s="1">
        <f t="shared" si="2"/>
        <v>869.9999999998909</v>
      </c>
      <c r="AX25" s="1" t="s">
        <v>77</v>
      </c>
      <c r="AY25" s="1">
        <f t="shared" si="3"/>
        <v>0.016999999999995907</v>
      </c>
      <c r="AZ25" s="11">
        <f t="shared" si="4"/>
        <v>101.99999999997544</v>
      </c>
      <c r="BA25" s="10">
        <f t="shared" si="5"/>
        <v>0.11724137931033131</v>
      </c>
      <c r="BB25" s="2"/>
      <c r="BC25" s="1" t="s">
        <v>21</v>
      </c>
      <c r="BD25" s="19">
        <f>(B25+K25+T25+AC25+AL25)</f>
        <v>20178.22000000338</v>
      </c>
      <c r="BE25" s="19"/>
      <c r="BF25" s="19">
        <f t="shared" si="0"/>
        <v>5036.175999998236</v>
      </c>
      <c r="BG25" s="18"/>
      <c r="BH25" s="20">
        <f t="shared" si="7"/>
        <v>0.2495847502900351</v>
      </c>
      <c r="BI25" s="20"/>
      <c r="BJ25" s="18"/>
      <c r="BK25" s="18"/>
    </row>
    <row r="26" spans="1:63" ht="12.75">
      <c r="A26" s="1" t="s">
        <v>22</v>
      </c>
      <c r="B26" s="21">
        <v>1990.0000000034197</v>
      </c>
      <c r="C26" s="46"/>
      <c r="D26" s="21">
        <v>600.000000001728</v>
      </c>
      <c r="E26" s="46"/>
      <c r="F26" s="47">
        <v>0.30150753768879246</v>
      </c>
      <c r="G26" s="48"/>
      <c r="H26" s="2"/>
      <c r="I26" s="2"/>
      <c r="J26" s="10" t="s">
        <v>22</v>
      </c>
      <c r="K26" s="42">
        <v>9370.24</v>
      </c>
      <c r="L26" s="42"/>
      <c r="M26" s="42">
        <v>2026.7</v>
      </c>
      <c r="N26" s="42"/>
      <c r="O26" s="42">
        <f t="shared" si="8"/>
        <v>0.21699097004074938</v>
      </c>
      <c r="P26" s="42"/>
      <c r="Q26" s="2"/>
      <c r="R26" s="2"/>
      <c r="S26" s="1" t="s">
        <v>22</v>
      </c>
      <c r="T26" s="19">
        <v>473.0000000072323</v>
      </c>
      <c r="U26" s="19"/>
      <c r="V26" s="19">
        <v>124.70000000121217</v>
      </c>
      <c r="W26" s="19"/>
      <c r="X26" s="20">
        <v>0.2636363636348953</v>
      </c>
      <c r="Y26" s="20"/>
      <c r="Z26" s="43"/>
      <c r="AA26" s="22"/>
      <c r="AB26" s="1" t="s">
        <v>22</v>
      </c>
      <c r="AC26" s="19">
        <v>6251.9999999894935</v>
      </c>
      <c r="AD26" s="19"/>
      <c r="AE26" s="19">
        <v>1394.4000000036817</v>
      </c>
      <c r="AF26" s="19"/>
      <c r="AG26" s="20">
        <v>0.22303262955950495</v>
      </c>
      <c r="AH26" s="20"/>
      <c r="AI26" s="2"/>
      <c r="AJ26" s="2"/>
      <c r="AK26" s="1" t="s">
        <v>22</v>
      </c>
      <c r="AL26" s="19">
        <v>2040.4999999952997</v>
      </c>
      <c r="AM26" s="19"/>
      <c r="AN26" s="19">
        <v>745.0999999993542</v>
      </c>
      <c r="AO26" s="19"/>
      <c r="AP26" s="20">
        <v>0.3651555991183879</v>
      </c>
      <c r="AQ26" s="20"/>
      <c r="AR26" s="2"/>
      <c r="AS26" s="2"/>
      <c r="AT26" s="1" t="s">
        <v>22</v>
      </c>
      <c r="AU26" s="9" t="s">
        <v>78</v>
      </c>
      <c r="AV26" s="1">
        <f t="shared" si="1"/>
        <v>0.13100000000031287</v>
      </c>
      <c r="AW26" s="1">
        <f t="shared" si="2"/>
        <v>786.0000000018772</v>
      </c>
      <c r="AX26" s="1" t="s">
        <v>79</v>
      </c>
      <c r="AY26" s="1">
        <f t="shared" si="3"/>
        <v>0.01300000000000523</v>
      </c>
      <c r="AZ26" s="11">
        <f t="shared" si="4"/>
        <v>78.00000000003138</v>
      </c>
      <c r="BA26" s="10">
        <f t="shared" si="5"/>
        <v>0.09923664122117697</v>
      </c>
      <c r="BB26" s="2"/>
      <c r="BC26" s="1" t="s">
        <v>22</v>
      </c>
      <c r="BD26" s="19">
        <f aca="true" t="shared" si="9" ref="BD26:BD35">(B26+K26+T26+AC26+AL26+AU26)</f>
        <v>22977.012999995444</v>
      </c>
      <c r="BE26" s="19"/>
      <c r="BF26" s="19">
        <f t="shared" si="0"/>
        <v>5048.109000005977</v>
      </c>
      <c r="BG26" s="18"/>
      <c r="BH26" s="20">
        <f t="shared" si="7"/>
        <v>0.21970257839898413</v>
      </c>
      <c r="BI26" s="20"/>
      <c r="BJ26" s="18"/>
      <c r="BK26" s="18"/>
    </row>
    <row r="27" spans="1:63" ht="12.75">
      <c r="A27" s="1" t="s">
        <v>23</v>
      </c>
      <c r="B27" s="21">
        <v>1939.9999999941429</v>
      </c>
      <c r="C27" s="46"/>
      <c r="D27" s="21">
        <v>460.00000000367436</v>
      </c>
      <c r="E27" s="46"/>
      <c r="F27" s="47">
        <v>0.23711340206446554</v>
      </c>
      <c r="G27" s="48"/>
      <c r="H27" s="2"/>
      <c r="I27" s="2"/>
      <c r="J27" s="10" t="s">
        <v>23</v>
      </c>
      <c r="K27" s="42">
        <v>9337.08</v>
      </c>
      <c r="L27" s="42"/>
      <c r="M27" s="42">
        <v>1952.38</v>
      </c>
      <c r="N27" s="42"/>
      <c r="O27" s="42">
        <f t="shared" si="8"/>
        <v>0.2083596578102589</v>
      </c>
      <c r="P27" s="42"/>
      <c r="Q27" s="2"/>
      <c r="R27" s="2"/>
      <c r="S27" s="1" t="s">
        <v>23</v>
      </c>
      <c r="T27" s="19">
        <v>481.099999993603</v>
      </c>
      <c r="U27" s="19"/>
      <c r="V27" s="19">
        <v>128.5000000011678</v>
      </c>
      <c r="W27" s="19"/>
      <c r="X27" s="20">
        <v>0.2670962377943804</v>
      </c>
      <c r="Y27" s="20"/>
      <c r="Z27" s="43"/>
      <c r="AA27" s="22"/>
      <c r="AB27" s="1" t="s">
        <v>23</v>
      </c>
      <c r="AC27" s="19">
        <v>6292.000000004919</v>
      </c>
      <c r="AD27" s="19"/>
      <c r="AE27" s="19">
        <v>1707.99999999781</v>
      </c>
      <c r="AF27" s="19"/>
      <c r="AG27" s="20">
        <v>0.2714558169098021</v>
      </c>
      <c r="AH27" s="20"/>
      <c r="AI27" s="2"/>
      <c r="AJ27" s="2"/>
      <c r="AK27" s="1" t="s">
        <v>23</v>
      </c>
      <c r="AL27" s="19">
        <v>2151.500000002443</v>
      </c>
      <c r="AM27" s="19"/>
      <c r="AN27" s="19">
        <v>729.4999999995468</v>
      </c>
      <c r="AO27" s="19"/>
      <c r="AP27" s="20">
        <v>0.3390657680681936</v>
      </c>
      <c r="AQ27" s="20"/>
      <c r="AR27" s="2"/>
      <c r="AS27" s="2"/>
      <c r="AT27" s="1" t="s">
        <v>23</v>
      </c>
      <c r="AU27" s="9" t="s">
        <v>80</v>
      </c>
      <c r="AV27" s="1">
        <f t="shared" si="1"/>
        <v>0.13099999999985812</v>
      </c>
      <c r="AW27" s="1">
        <f t="shared" si="2"/>
        <v>785.9999999991487</v>
      </c>
      <c r="AX27" s="1" t="s">
        <v>81</v>
      </c>
      <c r="AY27" s="1">
        <f t="shared" si="3"/>
        <v>0.012000000000000455</v>
      </c>
      <c r="AZ27" s="11">
        <f t="shared" si="4"/>
        <v>72.00000000000273</v>
      </c>
      <c r="BA27" s="10">
        <f t="shared" si="5"/>
        <v>0.09160305343521719</v>
      </c>
      <c r="BB27" s="2"/>
      <c r="BC27" s="1" t="s">
        <v>23</v>
      </c>
      <c r="BD27" s="19">
        <f t="shared" si="9"/>
        <v>23053.08399999511</v>
      </c>
      <c r="BE27" s="19"/>
      <c r="BF27" s="19">
        <f t="shared" si="0"/>
        <v>5135.6010000022</v>
      </c>
      <c r="BG27" s="18"/>
      <c r="BH27" s="20">
        <f t="shared" si="7"/>
        <v>0.22277284028476577</v>
      </c>
      <c r="BI27" s="20"/>
      <c r="BJ27" s="18"/>
      <c r="BK27" s="18"/>
    </row>
    <row r="28" spans="1:63" ht="12.75">
      <c r="A28" s="1" t="s">
        <v>24</v>
      </c>
      <c r="B28" s="21">
        <v>2220.000000006621</v>
      </c>
      <c r="C28" s="46"/>
      <c r="D28" s="21">
        <v>659.999999995307</v>
      </c>
      <c r="E28" s="46"/>
      <c r="F28" s="47">
        <v>0.29729729729429666</v>
      </c>
      <c r="G28" s="48"/>
      <c r="H28" s="2"/>
      <c r="I28" s="2"/>
      <c r="J28" s="10" t="s">
        <v>24</v>
      </c>
      <c r="K28" s="42">
        <v>9683.34</v>
      </c>
      <c r="L28" s="42"/>
      <c r="M28" s="42">
        <v>2066.19</v>
      </c>
      <c r="N28" s="42"/>
      <c r="O28" s="42">
        <f t="shared" si="8"/>
        <v>0.22128866840596847</v>
      </c>
      <c r="P28" s="42"/>
      <c r="Q28" s="2"/>
      <c r="R28" s="2"/>
      <c r="S28" s="1" t="s">
        <v>24</v>
      </c>
      <c r="T28" s="19">
        <v>496.10000000484433</v>
      </c>
      <c r="U28" s="19"/>
      <c r="V28" s="19">
        <v>112.59999999947468</v>
      </c>
      <c r="W28" s="19"/>
      <c r="X28" s="20">
        <v>0.22697036887396727</v>
      </c>
      <c r="Y28" s="20"/>
      <c r="Z28" s="43"/>
      <c r="AA28" s="22"/>
      <c r="AB28" s="1" t="s">
        <v>24</v>
      </c>
      <c r="AC28" s="19">
        <v>6284.000000006927</v>
      </c>
      <c r="AD28" s="19"/>
      <c r="AE28" s="19">
        <v>1679.9999999989268</v>
      </c>
      <c r="AF28" s="19"/>
      <c r="AG28" s="20">
        <v>0.26734563971945813</v>
      </c>
      <c r="AH28" s="20"/>
      <c r="AI28" s="2"/>
      <c r="AJ28" s="2"/>
      <c r="AK28" s="1" t="s">
        <v>24</v>
      </c>
      <c r="AL28" s="19">
        <v>2295.500000003358</v>
      </c>
      <c r="AM28" s="19"/>
      <c r="AN28" s="19">
        <v>787.8000000008001</v>
      </c>
      <c r="AO28" s="19"/>
      <c r="AP28" s="20">
        <v>0.34319320409481496</v>
      </c>
      <c r="AQ28" s="20"/>
      <c r="AR28" s="2"/>
      <c r="AS28" s="2"/>
      <c r="AT28" s="1" t="s">
        <v>24</v>
      </c>
      <c r="AU28" s="9" t="s">
        <v>82</v>
      </c>
      <c r="AV28" s="1">
        <f t="shared" si="1"/>
        <v>0.1449999999999818</v>
      </c>
      <c r="AW28" s="1">
        <f t="shared" si="2"/>
        <v>869.9999999998909</v>
      </c>
      <c r="AX28" s="1" t="s">
        <v>83</v>
      </c>
      <c r="AY28" s="1">
        <f t="shared" si="3"/>
        <v>0.020000000000010232</v>
      </c>
      <c r="AZ28" s="11">
        <f t="shared" si="4"/>
        <v>120.00000000006139</v>
      </c>
      <c r="BA28" s="10">
        <f t="shared" si="5"/>
        <v>0.1379310344828465</v>
      </c>
      <c r="BB28" s="2"/>
      <c r="BC28" s="1" t="s">
        <v>24</v>
      </c>
      <c r="BD28" s="19">
        <f t="shared" si="9"/>
        <v>23830.48900002175</v>
      </c>
      <c r="BE28" s="19"/>
      <c r="BF28" s="19">
        <f t="shared" si="0"/>
        <v>5463.830999994509</v>
      </c>
      <c r="BG28" s="18"/>
      <c r="BH28" s="20">
        <f t="shared" si="7"/>
        <v>0.22927901311590887</v>
      </c>
      <c r="BI28" s="20"/>
      <c r="BJ28" s="18"/>
      <c r="BK28" s="18"/>
    </row>
    <row r="29" spans="1:63" ht="12.75">
      <c r="A29" s="1" t="s">
        <v>25</v>
      </c>
      <c r="B29" s="21">
        <v>2219.9999999947977</v>
      </c>
      <c r="C29" s="46"/>
      <c r="D29" s="21">
        <v>599.9999999985448</v>
      </c>
      <c r="E29" s="46"/>
      <c r="F29" s="47">
        <v>0.27027027027024814</v>
      </c>
      <c r="G29" s="48"/>
      <c r="H29" s="2"/>
      <c r="I29" s="2"/>
      <c r="J29" s="10" t="s">
        <v>25</v>
      </c>
      <c r="K29" s="42">
        <v>9682.26</v>
      </c>
      <c r="L29" s="42"/>
      <c r="M29" s="42">
        <v>2055.88</v>
      </c>
      <c r="N29" s="42"/>
      <c r="O29" s="42">
        <f t="shared" si="8"/>
        <v>0.21231104143818147</v>
      </c>
      <c r="P29" s="42"/>
      <c r="Q29" s="2"/>
      <c r="R29" s="2"/>
      <c r="S29" s="1" t="s">
        <v>25</v>
      </c>
      <c r="T29" s="19">
        <v>477.7999999914755</v>
      </c>
      <c r="U29" s="19"/>
      <c r="V29" s="19">
        <v>101.99999999804277</v>
      </c>
      <c r="W29" s="19"/>
      <c r="X29" s="20">
        <v>0.21347844286283502</v>
      </c>
      <c r="Y29" s="20"/>
      <c r="Z29" s="43"/>
      <c r="AA29" s="22"/>
      <c r="AB29" s="1" t="s">
        <v>25</v>
      </c>
      <c r="AC29" s="19">
        <v>6357.6000000011845</v>
      </c>
      <c r="AD29" s="19"/>
      <c r="AE29" s="19">
        <v>1717.6000000040403</v>
      </c>
      <c r="AF29" s="19"/>
      <c r="AG29" s="20">
        <v>0.27016484207935704</v>
      </c>
      <c r="AH29" s="20"/>
      <c r="AI29" s="2"/>
      <c r="AJ29" s="2"/>
      <c r="AK29" s="1" t="s">
        <v>25</v>
      </c>
      <c r="AL29" s="19">
        <v>2380.499999994072</v>
      </c>
      <c r="AM29" s="19"/>
      <c r="AN29" s="19">
        <v>784.6999999995887</v>
      </c>
      <c r="AO29" s="19"/>
      <c r="AP29" s="20">
        <v>0.3296366309605305</v>
      </c>
      <c r="AQ29" s="20"/>
      <c r="AR29" s="2"/>
      <c r="AS29" s="2"/>
      <c r="AT29" s="1" t="s">
        <v>25</v>
      </c>
      <c r="AU29" s="9" t="s">
        <v>84</v>
      </c>
      <c r="AV29" s="1">
        <f t="shared" si="1"/>
        <v>0.15399999999999636</v>
      </c>
      <c r="AW29" s="1">
        <f t="shared" si="2"/>
        <v>923.9999999999782</v>
      </c>
      <c r="AX29" s="1" t="s">
        <v>85</v>
      </c>
      <c r="AY29" s="1">
        <f t="shared" si="3"/>
        <v>0.023999999999972488</v>
      </c>
      <c r="AZ29" s="11">
        <f t="shared" si="4"/>
        <v>143.99999999983493</v>
      </c>
      <c r="BA29" s="10">
        <f t="shared" si="5"/>
        <v>0.15584415584398087</v>
      </c>
      <c r="BB29" s="2"/>
      <c r="BC29" s="1" t="s">
        <v>25</v>
      </c>
      <c r="BD29" s="19">
        <f t="shared" si="9"/>
        <v>23969.86299998153</v>
      </c>
      <c r="BE29" s="19"/>
      <c r="BF29" s="19">
        <f t="shared" si="0"/>
        <v>5417.445000000217</v>
      </c>
      <c r="BG29" s="18"/>
      <c r="BH29" s="20">
        <f t="shared" si="7"/>
        <v>0.22601067849258843</v>
      </c>
      <c r="BI29" s="20"/>
      <c r="BJ29" s="18"/>
      <c r="BK29" s="18"/>
    </row>
    <row r="30" spans="1:63" ht="12.75">
      <c r="A30" s="1" t="s">
        <v>26</v>
      </c>
      <c r="B30" s="21">
        <v>2290.0000000036016</v>
      </c>
      <c r="C30" s="46"/>
      <c r="D30" s="21">
        <v>660.0000000016735</v>
      </c>
      <c r="E30" s="46"/>
      <c r="F30" s="47">
        <v>0.28820960698717707</v>
      </c>
      <c r="G30" s="48"/>
      <c r="H30" s="2"/>
      <c r="I30" s="2"/>
      <c r="J30" s="10" t="s">
        <v>26</v>
      </c>
      <c r="K30" s="42">
        <v>9585.84</v>
      </c>
      <c r="L30" s="42"/>
      <c r="M30" s="42">
        <v>1927.39</v>
      </c>
      <c r="N30" s="42"/>
      <c r="O30" s="42">
        <f t="shared" si="8"/>
        <v>0.19906406148977615</v>
      </c>
      <c r="P30" s="42"/>
      <c r="Q30" s="2"/>
      <c r="R30" s="2"/>
      <c r="S30" s="1" t="s">
        <v>26</v>
      </c>
      <c r="T30" s="19">
        <v>515.3000000063912</v>
      </c>
      <c r="U30" s="19"/>
      <c r="V30" s="19">
        <v>126.6000000018721</v>
      </c>
      <c r="W30" s="19"/>
      <c r="X30" s="20">
        <v>0.24568212691694527</v>
      </c>
      <c r="Y30" s="20"/>
      <c r="Z30" s="43"/>
      <c r="AA30" s="22"/>
      <c r="AB30" s="1" t="s">
        <v>26</v>
      </c>
      <c r="AC30" s="19">
        <v>6018.399999991743</v>
      </c>
      <c r="AD30" s="19"/>
      <c r="AE30" s="19">
        <v>1566.3999999969747</v>
      </c>
      <c r="AF30" s="19"/>
      <c r="AG30" s="20">
        <v>0.26026850990281863</v>
      </c>
      <c r="AH30" s="20"/>
      <c r="AI30" s="2"/>
      <c r="AJ30" s="2"/>
      <c r="AK30" s="1" t="s">
        <v>26</v>
      </c>
      <c r="AL30" s="19">
        <v>2438.500000004524</v>
      </c>
      <c r="AM30" s="19"/>
      <c r="AN30" s="19">
        <v>802.4000000002047</v>
      </c>
      <c r="AO30" s="19"/>
      <c r="AP30" s="20">
        <v>0.32905474677002916</v>
      </c>
      <c r="AQ30" s="20"/>
      <c r="AR30" s="2"/>
      <c r="AS30" s="2"/>
      <c r="AT30" s="1" t="s">
        <v>26</v>
      </c>
      <c r="AU30" s="9" t="s">
        <v>86</v>
      </c>
      <c r="AV30" s="1">
        <f t="shared" si="1"/>
        <v>0.15599999999994907</v>
      </c>
      <c r="AW30" s="1">
        <f t="shared" si="2"/>
        <v>935.9999999996944</v>
      </c>
      <c r="AX30" s="1" t="s">
        <v>87</v>
      </c>
      <c r="AY30" s="1">
        <f t="shared" si="3"/>
        <v>0.025000000000005684</v>
      </c>
      <c r="AZ30" s="11">
        <f t="shared" si="4"/>
        <v>150.0000000000341</v>
      </c>
      <c r="BA30" s="10">
        <f t="shared" si="5"/>
        <v>0.160256410256499</v>
      </c>
      <c r="BB30" s="2"/>
      <c r="BC30" s="1" t="s">
        <v>26</v>
      </c>
      <c r="BD30" s="19">
        <f t="shared" si="9"/>
        <v>23699.89900000626</v>
      </c>
      <c r="BE30" s="19"/>
      <c r="BF30" s="19">
        <f t="shared" si="0"/>
        <v>5240.080000000725</v>
      </c>
      <c r="BG30" s="18"/>
      <c r="BH30" s="20">
        <f t="shared" si="7"/>
        <v>0.22110136418722043</v>
      </c>
      <c r="BI30" s="20"/>
      <c r="BJ30" s="18"/>
      <c r="BK30" s="18"/>
    </row>
    <row r="31" spans="1:63" ht="12.75">
      <c r="A31" s="1" t="s">
        <v>27</v>
      </c>
      <c r="B31" s="21">
        <v>2769.999999999527</v>
      </c>
      <c r="C31" s="46"/>
      <c r="D31" s="21">
        <v>800.0000000020009</v>
      </c>
      <c r="E31" s="46"/>
      <c r="F31" s="47">
        <v>0.28880866426069945</v>
      </c>
      <c r="G31" s="48"/>
      <c r="H31" s="2"/>
      <c r="I31" s="2"/>
      <c r="J31" s="10" t="s">
        <v>27</v>
      </c>
      <c r="K31" s="42">
        <v>9340.86</v>
      </c>
      <c r="L31" s="42"/>
      <c r="M31" s="42">
        <v>1886.19</v>
      </c>
      <c r="N31" s="42"/>
      <c r="O31" s="42">
        <f t="shared" si="8"/>
        <v>0.1967683583285346</v>
      </c>
      <c r="P31" s="42"/>
      <c r="Q31" s="2"/>
      <c r="R31" s="2"/>
      <c r="S31" s="1" t="s">
        <v>27</v>
      </c>
      <c r="T31" s="19">
        <v>476.8000000021857</v>
      </c>
      <c r="U31" s="19"/>
      <c r="V31" s="19">
        <v>92.09999999802676</v>
      </c>
      <c r="W31" s="19"/>
      <c r="X31" s="20">
        <v>0.19316275167282837</v>
      </c>
      <c r="Y31" s="20"/>
      <c r="Z31" s="43"/>
      <c r="AA31" s="22"/>
      <c r="AB31" s="1" t="s">
        <v>27</v>
      </c>
      <c r="AC31" s="19">
        <v>5919.999999996435</v>
      </c>
      <c r="AD31" s="19"/>
      <c r="AE31" s="19">
        <v>1487.999999999829</v>
      </c>
      <c r="AF31" s="19"/>
      <c r="AG31" s="20">
        <v>0.25135135135147385</v>
      </c>
      <c r="AH31" s="20"/>
      <c r="AI31" s="2"/>
      <c r="AJ31" s="2"/>
      <c r="AK31" s="1" t="s">
        <v>27</v>
      </c>
      <c r="AL31" s="19">
        <v>2414.999999991778</v>
      </c>
      <c r="AM31" s="19"/>
      <c r="AN31" s="19">
        <v>796.3000000012244</v>
      </c>
      <c r="AO31" s="19"/>
      <c r="AP31" s="20">
        <v>0.3297308488629132</v>
      </c>
      <c r="AQ31" s="20"/>
      <c r="AR31" s="2"/>
      <c r="AS31" s="2"/>
      <c r="AT31" s="1" t="s">
        <v>27</v>
      </c>
      <c r="AU31" s="9" t="s">
        <v>88</v>
      </c>
      <c r="AV31" s="1">
        <f t="shared" si="1"/>
        <v>0.14800000000013824</v>
      </c>
      <c r="AW31" s="1">
        <f t="shared" si="2"/>
        <v>888.0000000008295</v>
      </c>
      <c r="AX31" s="1" t="s">
        <v>89</v>
      </c>
      <c r="AY31" s="1">
        <f t="shared" si="3"/>
        <v>0.016999999999995907</v>
      </c>
      <c r="AZ31" s="11">
        <f t="shared" si="4"/>
        <v>101.99999999997544</v>
      </c>
      <c r="BA31" s="10">
        <f t="shared" si="5"/>
        <v>0.11486486486472992</v>
      </c>
      <c r="BB31" s="2"/>
      <c r="BC31" s="1" t="s">
        <v>27</v>
      </c>
      <c r="BD31" s="19">
        <f t="shared" si="9"/>
        <v>23774.666999989928</v>
      </c>
      <c r="BE31" s="19"/>
      <c r="BF31" s="19">
        <f t="shared" si="0"/>
        <v>5219.897000001081</v>
      </c>
      <c r="BG31" s="18"/>
      <c r="BH31" s="20">
        <f t="shared" si="7"/>
        <v>0.21955710252443464</v>
      </c>
      <c r="BI31" s="20"/>
      <c r="BJ31" s="18"/>
      <c r="BK31" s="18"/>
    </row>
    <row r="32" spans="1:63" ht="12.75">
      <c r="A32" s="1" t="s">
        <v>28</v>
      </c>
      <c r="B32" s="21">
        <v>1850.0000000030923</v>
      </c>
      <c r="C32" s="46"/>
      <c r="D32" s="21">
        <v>459.9999999982174</v>
      </c>
      <c r="E32" s="46"/>
      <c r="F32" s="47">
        <v>0.24864864864726946</v>
      </c>
      <c r="G32" s="48"/>
      <c r="H32" s="2"/>
      <c r="I32" s="2"/>
      <c r="J32" s="10" t="s">
        <v>28</v>
      </c>
      <c r="K32" s="42">
        <v>9117.56</v>
      </c>
      <c r="L32" s="42"/>
      <c r="M32" s="42">
        <v>1926.89</v>
      </c>
      <c r="N32" s="42"/>
      <c r="O32" s="42">
        <f t="shared" si="8"/>
        <v>0.20628614495881537</v>
      </c>
      <c r="P32" s="42"/>
      <c r="Q32" s="2"/>
      <c r="R32" s="2"/>
      <c r="S32" s="1" t="s">
        <v>28</v>
      </c>
      <c r="T32" s="19">
        <v>375.0999999983833</v>
      </c>
      <c r="U32" s="19"/>
      <c r="V32" s="19">
        <v>53.20000000028813</v>
      </c>
      <c r="W32" s="19"/>
      <c r="X32" s="20">
        <v>0.14182884564254178</v>
      </c>
      <c r="Y32" s="20"/>
      <c r="Z32" s="43"/>
      <c r="AA32" s="22"/>
      <c r="AB32" s="1" t="s">
        <v>28</v>
      </c>
      <c r="AC32" s="19">
        <v>5704.0000000051805</v>
      </c>
      <c r="AD32" s="19"/>
      <c r="AE32" s="19">
        <v>947.9999999962274</v>
      </c>
      <c r="AF32" s="19"/>
      <c r="AG32" s="20">
        <v>0.16619915848446115</v>
      </c>
      <c r="AH32" s="20"/>
      <c r="AI32" s="2"/>
      <c r="AJ32" s="2"/>
      <c r="AK32" s="1" t="s">
        <v>28</v>
      </c>
      <c r="AL32" s="19">
        <v>2308.0000000047676</v>
      </c>
      <c r="AM32" s="19"/>
      <c r="AN32" s="19">
        <v>781.3999999976886</v>
      </c>
      <c r="AO32" s="19"/>
      <c r="AP32" s="20">
        <v>0.33856152512828186</v>
      </c>
      <c r="AQ32" s="20"/>
      <c r="AR32" s="2"/>
      <c r="AS32" s="2"/>
      <c r="AT32" s="1" t="s">
        <v>28</v>
      </c>
      <c r="AU32" s="9" t="s">
        <v>90</v>
      </c>
      <c r="AV32" s="1">
        <f t="shared" si="1"/>
        <v>0.14699999999993452</v>
      </c>
      <c r="AW32" s="1">
        <f t="shared" si="2"/>
        <v>881.9999999996071</v>
      </c>
      <c r="AX32" s="1" t="s">
        <v>91</v>
      </c>
      <c r="AY32" s="1">
        <f t="shared" si="3"/>
        <v>0.02200000000001978</v>
      </c>
      <c r="AZ32" s="11">
        <f t="shared" si="4"/>
        <v>132.0000000001187</v>
      </c>
      <c r="BA32" s="10">
        <f t="shared" si="5"/>
        <v>0.14965986394577946</v>
      </c>
      <c r="BB32" s="2"/>
      <c r="BC32" s="1" t="s">
        <v>28</v>
      </c>
      <c r="BD32" s="19">
        <f t="shared" si="9"/>
        <v>22206.814000011418</v>
      </c>
      <c r="BE32" s="19"/>
      <c r="BF32" s="19">
        <f t="shared" si="0"/>
        <v>4326.818999992422</v>
      </c>
      <c r="BG32" s="18"/>
      <c r="BH32" s="20">
        <f t="shared" si="7"/>
        <v>0.1948419525642083</v>
      </c>
      <c r="BI32" s="20"/>
      <c r="BJ32" s="18"/>
      <c r="BK32" s="18"/>
    </row>
    <row r="33" spans="1:63" ht="12.75">
      <c r="A33" s="1" t="s">
        <v>29</v>
      </c>
      <c r="B33" s="21">
        <v>2240.000000000691</v>
      </c>
      <c r="C33" s="46"/>
      <c r="D33" s="21">
        <v>560.0000000008549</v>
      </c>
      <c r="E33" s="46"/>
      <c r="F33" s="47">
        <v>0.25000000000030453</v>
      </c>
      <c r="G33" s="48"/>
      <c r="H33" s="2"/>
      <c r="I33" s="2"/>
      <c r="J33" s="10" t="s">
        <v>29</v>
      </c>
      <c r="K33" s="42">
        <v>8773.55</v>
      </c>
      <c r="L33" s="42"/>
      <c r="M33" s="42">
        <v>1877.48</v>
      </c>
      <c r="N33" s="42"/>
      <c r="O33" s="42">
        <f t="shared" si="8"/>
        <v>0.20591912748586247</v>
      </c>
      <c r="P33" s="42"/>
      <c r="Q33" s="2"/>
      <c r="R33" s="2"/>
      <c r="S33" s="1" t="s">
        <v>29</v>
      </c>
      <c r="T33" s="19">
        <v>371.3999999981752</v>
      </c>
      <c r="U33" s="19"/>
      <c r="V33" s="19">
        <v>53.39999999978318</v>
      </c>
      <c r="W33" s="19"/>
      <c r="X33" s="20">
        <v>0.143780290791722</v>
      </c>
      <c r="Y33" s="20"/>
      <c r="Z33" s="43"/>
      <c r="AA33" s="22"/>
      <c r="AB33" s="1" t="s">
        <v>29</v>
      </c>
      <c r="AC33" s="19">
        <v>5400.000000001455</v>
      </c>
      <c r="AD33" s="19"/>
      <c r="AE33" s="19">
        <v>1290.4000000044107</v>
      </c>
      <c r="AF33" s="19"/>
      <c r="AG33" s="20">
        <v>0.23896296296371536</v>
      </c>
      <c r="AH33" s="20"/>
      <c r="AI33" s="2"/>
      <c r="AJ33" s="2"/>
      <c r="AK33" s="1" t="s">
        <v>29</v>
      </c>
      <c r="AL33" s="19">
        <v>2246.500000006108</v>
      </c>
      <c r="AM33" s="19"/>
      <c r="AN33" s="19">
        <v>763.500000001784</v>
      </c>
      <c r="AO33" s="19"/>
      <c r="AP33" s="20">
        <v>0.339862007567197</v>
      </c>
      <c r="AQ33" s="20"/>
      <c r="AR33" s="2"/>
      <c r="AS33" s="2"/>
      <c r="AT33" s="1" t="s">
        <v>29</v>
      </c>
      <c r="AU33" s="9" t="s">
        <v>92</v>
      </c>
      <c r="AV33" s="1">
        <f t="shared" si="1"/>
        <v>0.1430000000000291</v>
      </c>
      <c r="AW33" s="1">
        <f t="shared" si="2"/>
        <v>858.0000000001746</v>
      </c>
      <c r="AX33" s="1" t="s">
        <v>93</v>
      </c>
      <c r="AY33" s="1">
        <f t="shared" si="3"/>
        <v>0.022999999999996135</v>
      </c>
      <c r="AZ33" s="11">
        <f t="shared" si="4"/>
        <v>137.9999999999768</v>
      </c>
      <c r="BA33" s="10">
        <f t="shared" si="5"/>
        <v>0.16083916083910108</v>
      </c>
      <c r="BB33" s="2"/>
      <c r="BC33" s="1" t="s">
        <v>29</v>
      </c>
      <c r="BD33" s="19">
        <f t="shared" si="9"/>
        <v>21883.747000006428</v>
      </c>
      <c r="BE33" s="19"/>
      <c r="BF33" s="19">
        <f t="shared" si="0"/>
        <v>4702.132000006833</v>
      </c>
      <c r="BG33" s="18"/>
      <c r="BH33" s="20">
        <f t="shared" si="7"/>
        <v>0.2148686877071578</v>
      </c>
      <c r="BI33" s="20"/>
      <c r="BJ33" s="18"/>
      <c r="BK33" s="18"/>
    </row>
    <row r="34" spans="1:63" ht="12.75">
      <c r="A34" s="1" t="s">
        <v>30</v>
      </c>
      <c r="B34" s="21">
        <v>1960.0000000064028</v>
      </c>
      <c r="C34" s="46"/>
      <c r="D34" s="21">
        <v>499.9999999972715</v>
      </c>
      <c r="E34" s="46"/>
      <c r="F34" s="47">
        <v>0.2551020408141011</v>
      </c>
      <c r="G34" s="48"/>
      <c r="H34" s="2"/>
      <c r="I34" s="2"/>
      <c r="J34" s="10" t="s">
        <v>30</v>
      </c>
      <c r="K34" s="42">
        <v>8215.15</v>
      </c>
      <c r="L34" s="42"/>
      <c r="M34" s="42">
        <v>1887.59</v>
      </c>
      <c r="N34" s="42"/>
      <c r="O34" s="42">
        <f t="shared" si="8"/>
        <v>0.21514552262197173</v>
      </c>
      <c r="P34" s="42"/>
      <c r="Q34" s="2"/>
      <c r="R34" s="2"/>
      <c r="S34" s="1" t="s">
        <v>30</v>
      </c>
      <c r="T34" s="19">
        <v>353.89999999915744</v>
      </c>
      <c r="U34" s="19"/>
      <c r="V34" s="19">
        <v>54.00000000008731</v>
      </c>
      <c r="W34" s="19"/>
      <c r="X34" s="20">
        <v>0.15258547612380863</v>
      </c>
      <c r="Y34" s="20"/>
      <c r="Z34" s="43"/>
      <c r="AA34" s="22"/>
      <c r="AB34" s="1" t="s">
        <v>30</v>
      </c>
      <c r="AC34" s="19">
        <v>4979.999999999563</v>
      </c>
      <c r="AD34" s="19"/>
      <c r="AE34" s="19">
        <v>1253.599999999551</v>
      </c>
      <c r="AF34" s="19"/>
      <c r="AG34" s="20">
        <v>0.251726907630454</v>
      </c>
      <c r="AH34" s="20"/>
      <c r="AI34" s="2"/>
      <c r="AJ34" s="2"/>
      <c r="AK34" s="1" t="s">
        <v>30</v>
      </c>
      <c r="AL34" s="19">
        <v>2032.999999996946</v>
      </c>
      <c r="AM34" s="19"/>
      <c r="AN34" s="19">
        <v>738.4999999977993</v>
      </c>
      <c r="AO34" s="19"/>
      <c r="AP34" s="20">
        <v>0.3632562715193845</v>
      </c>
      <c r="AQ34" s="20"/>
      <c r="AR34" s="2"/>
      <c r="AS34" s="2"/>
      <c r="AT34" s="1" t="s">
        <v>30</v>
      </c>
      <c r="AU34" s="9" t="s">
        <v>94</v>
      </c>
      <c r="AV34" s="1">
        <f t="shared" si="1"/>
        <v>0.13200000000006185</v>
      </c>
      <c r="AW34" s="1">
        <f t="shared" si="2"/>
        <v>792.0000000003711</v>
      </c>
      <c r="AX34" s="1" t="s">
        <v>95</v>
      </c>
      <c r="AY34" s="1">
        <f t="shared" si="3"/>
        <v>0.022999999999996135</v>
      </c>
      <c r="AZ34" s="11">
        <f t="shared" si="4"/>
        <v>137.9999999999768</v>
      </c>
      <c r="BA34" s="10">
        <f t="shared" si="5"/>
        <v>0.17424242424231332</v>
      </c>
      <c r="BB34" s="2"/>
      <c r="BC34" s="1" t="s">
        <v>30</v>
      </c>
      <c r="BD34" s="19">
        <f t="shared" si="9"/>
        <v>20394.47900000207</v>
      </c>
      <c r="BE34" s="19"/>
      <c r="BF34" s="19">
        <f t="shared" si="0"/>
        <v>4591.064999994709</v>
      </c>
      <c r="BG34" s="18"/>
      <c r="BH34" s="20">
        <f t="shared" si="7"/>
        <v>0.2251131298815843</v>
      </c>
      <c r="BI34" s="20"/>
      <c r="BJ34" s="18"/>
      <c r="BK34" s="18"/>
    </row>
    <row r="35" spans="1:63" ht="12.75">
      <c r="A35" s="1" t="s">
        <v>31</v>
      </c>
      <c r="B35" s="21">
        <v>1649.9999999950887</v>
      </c>
      <c r="C35" s="46"/>
      <c r="D35" s="21">
        <v>440.0000000032378</v>
      </c>
      <c r="E35" s="46"/>
      <c r="F35" s="47">
        <v>0.26666666666942274</v>
      </c>
      <c r="G35" s="48"/>
      <c r="H35" s="2"/>
      <c r="I35" s="2"/>
      <c r="J35" s="10" t="s">
        <v>31</v>
      </c>
      <c r="K35" s="20">
        <v>7564.11</v>
      </c>
      <c r="L35" s="20"/>
      <c r="M35" s="42">
        <v>1846.27</v>
      </c>
      <c r="N35" s="42"/>
      <c r="O35" s="42">
        <f t="shared" si="8"/>
        <v>0.22473965782730687</v>
      </c>
      <c r="P35" s="42"/>
      <c r="Q35" s="2"/>
      <c r="R35" s="2"/>
      <c r="S35" s="1" t="s">
        <v>31</v>
      </c>
      <c r="T35" s="19">
        <v>332.89999999760767</v>
      </c>
      <c r="U35" s="19"/>
      <c r="V35" s="19">
        <v>53.800000000137516</v>
      </c>
      <c r="W35" s="19"/>
      <c r="X35" s="20">
        <v>0.16161009312263183</v>
      </c>
      <c r="Y35" s="20"/>
      <c r="Z35" s="43"/>
      <c r="AA35" s="22"/>
      <c r="AB35" s="1" t="s">
        <v>31</v>
      </c>
      <c r="AC35" s="19">
        <v>4571.999999996478</v>
      </c>
      <c r="AD35" s="19"/>
      <c r="AE35" s="19">
        <v>1788.0000000031941</v>
      </c>
      <c r="AF35" s="19"/>
      <c r="AG35" s="20">
        <v>0.3910761154865642</v>
      </c>
      <c r="AH35" s="20"/>
      <c r="AI35" s="2"/>
      <c r="AJ35" s="2"/>
      <c r="AK35" s="1" t="s">
        <v>31</v>
      </c>
      <c r="AL35" s="19">
        <v>2026.4999999965312</v>
      </c>
      <c r="AM35" s="19"/>
      <c r="AN35" s="19">
        <v>787.0000000003472</v>
      </c>
      <c r="AO35" s="19"/>
      <c r="AP35" s="20">
        <v>0.3883543054535871</v>
      </c>
      <c r="AQ35" s="20"/>
      <c r="AR35" s="2"/>
      <c r="AS35" s="2"/>
      <c r="AT35" s="1" t="s">
        <v>31</v>
      </c>
      <c r="AU35" s="9" t="s">
        <v>96</v>
      </c>
      <c r="AV35" s="1">
        <f t="shared" si="1"/>
        <v>0.13799999999991996</v>
      </c>
      <c r="AW35" s="1">
        <f t="shared" si="2"/>
        <v>827.9999999995198</v>
      </c>
      <c r="AX35" s="1" t="s">
        <v>97</v>
      </c>
      <c r="AY35" s="1">
        <f t="shared" si="3"/>
        <v>0.027999999999991587</v>
      </c>
      <c r="AZ35" s="11">
        <f t="shared" si="4"/>
        <v>167.99999999994952</v>
      </c>
      <c r="BA35" s="10">
        <f t="shared" si="5"/>
        <v>0.2028985507246944</v>
      </c>
      <c r="BB35" s="2"/>
      <c r="BC35" s="1" t="s">
        <v>31</v>
      </c>
      <c r="BD35" s="19">
        <f t="shared" si="9"/>
        <v>18998.076999985708</v>
      </c>
      <c r="BE35" s="19"/>
      <c r="BF35" s="19">
        <f t="shared" si="0"/>
        <v>5072.473000006918</v>
      </c>
      <c r="BG35" s="18"/>
      <c r="BH35" s="20">
        <f t="shared" si="7"/>
        <v>0.2669992862967517</v>
      </c>
      <c r="BI35" s="20"/>
      <c r="BJ35" s="18"/>
      <c r="BK35" s="18"/>
    </row>
    <row r="36" spans="1:63" ht="12.75">
      <c r="A36" s="8" t="s">
        <v>32</v>
      </c>
      <c r="B36" s="21">
        <v>47060.000000007676</v>
      </c>
      <c r="C36" s="46"/>
      <c r="D36" s="21">
        <v>13140.00000000282</v>
      </c>
      <c r="E36" s="46"/>
      <c r="F36" s="47">
        <v>0.27921801954952563</v>
      </c>
      <c r="G36" s="48"/>
      <c r="H36" s="2"/>
      <c r="I36" s="2"/>
      <c r="J36" s="7" t="s">
        <v>32</v>
      </c>
      <c r="K36" s="47">
        <v>199681.77</v>
      </c>
      <c r="L36" s="48"/>
      <c r="M36" s="20">
        <f>SUM(M12:N35)</f>
        <v>45227.77</v>
      </c>
      <c r="N36" s="20"/>
      <c r="O36" s="20">
        <f t="shared" si="8"/>
        <v>5.979258630559312</v>
      </c>
      <c r="P36" s="20"/>
      <c r="Q36" s="2"/>
      <c r="R36" s="2"/>
      <c r="S36" s="8" t="s">
        <v>32</v>
      </c>
      <c r="T36" s="19">
        <v>9647.4</v>
      </c>
      <c r="U36" s="19"/>
      <c r="V36" s="19">
        <v>1954</v>
      </c>
      <c r="W36" s="18"/>
      <c r="X36" s="20">
        <v>0.41</v>
      </c>
      <c r="Y36" s="20"/>
      <c r="Z36" s="43"/>
      <c r="AA36" s="22"/>
      <c r="AB36" s="8" t="s">
        <v>32</v>
      </c>
      <c r="AC36" s="19">
        <v>131147.9999999969</v>
      </c>
      <c r="AD36" s="19"/>
      <c r="AE36" s="19">
        <v>32968.80000000125</v>
      </c>
      <c r="AF36" s="19"/>
      <c r="AG36" s="20">
        <v>0.25138622014824497</v>
      </c>
      <c r="AH36" s="20"/>
      <c r="AI36" s="2"/>
      <c r="AJ36" s="2"/>
      <c r="AK36" s="8" t="s">
        <v>32</v>
      </c>
      <c r="AL36" s="19">
        <v>49437.49999999333</v>
      </c>
      <c r="AM36" s="19"/>
      <c r="AN36" s="19">
        <v>18067.999999997992</v>
      </c>
      <c r="AO36" s="19"/>
      <c r="AP36" s="20">
        <v>0.3654715549936876</v>
      </c>
      <c r="AQ36" s="20"/>
      <c r="AR36" s="2"/>
      <c r="AS36" s="2"/>
      <c r="AT36" s="49" t="s">
        <v>47</v>
      </c>
      <c r="AU36" s="49"/>
      <c r="AV36" s="1">
        <f>SUM(AV12:AV35)</f>
        <v>3.007999999999811</v>
      </c>
      <c r="AW36" s="1">
        <f>SUM(AW12:AW35)</f>
        <v>18047.999999998865</v>
      </c>
      <c r="AX36" s="10"/>
      <c r="AY36" s="1">
        <f>SUM(AY12:AY35)</f>
        <v>0.38700000000000045</v>
      </c>
      <c r="AZ36" s="11">
        <f>SUM(AZ12:AZ35)</f>
        <v>2322.0000000000027</v>
      </c>
      <c r="BA36" s="10">
        <f t="shared" si="5"/>
        <v>0.12865691489362527</v>
      </c>
      <c r="BB36" s="2"/>
      <c r="BC36" s="3" t="s">
        <v>32</v>
      </c>
      <c r="BD36" s="27">
        <v>455021.77</v>
      </c>
      <c r="BE36" s="27"/>
      <c r="BF36" s="27">
        <v>113680.77</v>
      </c>
      <c r="BG36" s="28"/>
      <c r="BH36" s="29">
        <f t="shared" si="7"/>
        <v>0.24983589246729887</v>
      </c>
      <c r="BI36" s="29"/>
      <c r="BJ36" s="28"/>
      <c r="BK36" s="28"/>
    </row>
    <row r="37" spans="55:64" ht="12.75">
      <c r="BC37" s="16" t="s">
        <v>33</v>
      </c>
      <c r="BD37" s="16" t="s">
        <v>34</v>
      </c>
      <c r="BE37" s="16"/>
      <c r="BF37" s="16"/>
      <c r="BG37" s="16"/>
      <c r="BH37" s="16" t="s">
        <v>35</v>
      </c>
      <c r="BI37" s="16"/>
      <c r="BJ37" s="16"/>
      <c r="BK37" s="16"/>
      <c r="BL37" s="6" t="s">
        <v>40</v>
      </c>
    </row>
    <row r="38" spans="55:64" ht="12.75">
      <c r="BC38" s="16"/>
      <c r="BD38" s="16"/>
      <c r="BE38" s="16"/>
      <c r="BF38" s="16"/>
      <c r="BG38" s="16"/>
      <c r="BH38" s="16"/>
      <c r="BI38" s="16"/>
      <c r="BJ38" s="16"/>
      <c r="BK38" s="16"/>
      <c r="BL38" s="6"/>
    </row>
    <row r="39" spans="55:64" ht="12.75">
      <c r="BC39" s="16"/>
      <c r="BD39" s="16" t="s">
        <v>36</v>
      </c>
      <c r="BE39" s="16"/>
      <c r="BF39" s="23" t="s">
        <v>37</v>
      </c>
      <c r="BG39" s="24"/>
      <c r="BH39" s="16" t="s">
        <v>38</v>
      </c>
      <c r="BI39" s="16"/>
      <c r="BJ39" s="16" t="s">
        <v>39</v>
      </c>
      <c r="BK39" s="16"/>
      <c r="BL39" s="6"/>
    </row>
    <row r="40" spans="55:64" ht="12.75">
      <c r="BC40" s="16"/>
      <c r="BD40" s="16"/>
      <c r="BE40" s="16"/>
      <c r="BF40" s="25"/>
      <c r="BG40" s="26"/>
      <c r="BH40" s="16"/>
      <c r="BI40" s="16"/>
      <c r="BJ40" s="16"/>
      <c r="BK40" s="16"/>
      <c r="BL40" s="6"/>
    </row>
    <row r="41" spans="55:64" ht="12.75">
      <c r="BC41" s="4" t="s">
        <v>41</v>
      </c>
      <c r="BD41" s="19">
        <f>(BD20+BD21+BD22)</f>
        <v>68795.9060000083</v>
      </c>
      <c r="BE41" s="18"/>
      <c r="BF41" s="19">
        <f>(BF20+BF21+BF22)</f>
        <v>15231.817999997354</v>
      </c>
      <c r="BG41" s="18"/>
      <c r="BH41" s="18">
        <f>(BD41/3)</f>
        <v>22931.968666669432</v>
      </c>
      <c r="BI41" s="18"/>
      <c r="BJ41" s="18">
        <f>(BF41/3)</f>
        <v>5077.2726666657845</v>
      </c>
      <c r="BK41" s="18"/>
      <c r="BL41" s="2">
        <f>(BJ41/BH41)</f>
        <v>0.2214058784253167</v>
      </c>
    </row>
    <row r="42" spans="55:64" ht="12.75">
      <c r="BC42" s="4" t="s">
        <v>42</v>
      </c>
      <c r="BD42" s="19">
        <f>(BD29+BD30+BD31+BD32)</f>
        <v>93651.24299998915</v>
      </c>
      <c r="BE42" s="18"/>
      <c r="BF42" s="19">
        <f>(BF29+BF30+BF31+BF32)</f>
        <v>20204.240999994443</v>
      </c>
      <c r="BG42" s="18"/>
      <c r="BH42" s="18">
        <f>(BD42/4)</f>
        <v>23412.810749997287</v>
      </c>
      <c r="BI42" s="18"/>
      <c r="BJ42" s="18">
        <f>(BF42/4)</f>
        <v>5051.060249998611</v>
      </c>
      <c r="BK42" s="18"/>
      <c r="BL42" s="2">
        <f>(BJ42/BH42)</f>
        <v>0.21573916536267207</v>
      </c>
    </row>
    <row r="43" spans="55:64" ht="12.75">
      <c r="BC43" s="4" t="s">
        <v>43</v>
      </c>
      <c r="BD43" s="21">
        <f>(BD36)</f>
        <v>455021.77</v>
      </c>
      <c r="BE43" s="22"/>
      <c r="BF43" s="19">
        <f>(BF36)</f>
        <v>113680.77</v>
      </c>
      <c r="BG43" s="18"/>
      <c r="BH43" s="18">
        <f>(BD43/24)</f>
        <v>18959.240416666667</v>
      </c>
      <c r="BI43" s="18"/>
      <c r="BJ43" s="18">
        <f>(BF43/24)</f>
        <v>4736.6987500000005</v>
      </c>
      <c r="BK43" s="18"/>
      <c r="BL43" s="2">
        <f>(BJ43/BH43)</f>
        <v>0.2498358924672989</v>
      </c>
    </row>
    <row r="46" spans="57:61" ht="12.75">
      <c r="BE46" s="12" t="s">
        <v>44</v>
      </c>
      <c r="BF46" s="12"/>
      <c r="BG46" s="12"/>
      <c r="BH46" s="12"/>
      <c r="BI46" s="12"/>
    </row>
  </sheetData>
  <sheetProtection/>
  <mergeCells count="603">
    <mergeCell ref="AT36:AU36"/>
    <mergeCell ref="Z35:AA35"/>
    <mergeCell ref="Z36:AA36"/>
    <mergeCell ref="B36:C36"/>
    <mergeCell ref="D36:E36"/>
    <mergeCell ref="F36:G36"/>
    <mergeCell ref="B35:C35"/>
    <mergeCell ref="D35:E35"/>
    <mergeCell ref="F35:G35"/>
    <mergeCell ref="K35:L35"/>
    <mergeCell ref="B14:C14"/>
    <mergeCell ref="D14:E14"/>
    <mergeCell ref="F14:G14"/>
    <mergeCell ref="M35:N35"/>
    <mergeCell ref="O35:P35"/>
    <mergeCell ref="K36:L36"/>
    <mergeCell ref="M36:N36"/>
    <mergeCell ref="O36:P36"/>
    <mergeCell ref="B15:C15"/>
    <mergeCell ref="D15:E15"/>
    <mergeCell ref="F15:G15"/>
    <mergeCell ref="V35:W35"/>
    <mergeCell ref="B12:C12"/>
    <mergeCell ref="F11:G11"/>
    <mergeCell ref="D12:E12"/>
    <mergeCell ref="F12:G12"/>
    <mergeCell ref="B11:C11"/>
    <mergeCell ref="D11:E11"/>
    <mergeCell ref="F20:G20"/>
    <mergeCell ref="B19:C19"/>
    <mergeCell ref="D19:E19"/>
    <mergeCell ref="F19:G19"/>
    <mergeCell ref="B13:C13"/>
    <mergeCell ref="D13:E13"/>
    <mergeCell ref="F13:G13"/>
    <mergeCell ref="B16:C16"/>
    <mergeCell ref="D16:E16"/>
    <mergeCell ref="F16:G16"/>
    <mergeCell ref="D22:E22"/>
    <mergeCell ref="F22:G22"/>
    <mergeCell ref="B21:C21"/>
    <mergeCell ref="D21:E21"/>
    <mergeCell ref="F21:G21"/>
    <mergeCell ref="B18:C18"/>
    <mergeCell ref="D18:E18"/>
    <mergeCell ref="F18:G18"/>
    <mergeCell ref="B20:C20"/>
    <mergeCell ref="D20:E20"/>
    <mergeCell ref="B24:C24"/>
    <mergeCell ref="D24:E24"/>
    <mergeCell ref="F24:G24"/>
    <mergeCell ref="B17:C17"/>
    <mergeCell ref="D17:E17"/>
    <mergeCell ref="F17:G17"/>
    <mergeCell ref="B23:C23"/>
    <mergeCell ref="D23:E23"/>
    <mergeCell ref="F23:G23"/>
    <mergeCell ref="B22:C22"/>
    <mergeCell ref="B26:C26"/>
    <mergeCell ref="D26:E26"/>
    <mergeCell ref="F26:G26"/>
    <mergeCell ref="B25:C25"/>
    <mergeCell ref="D25:E25"/>
    <mergeCell ref="F25:G25"/>
    <mergeCell ref="B28:C28"/>
    <mergeCell ref="D28:E28"/>
    <mergeCell ref="F28:G28"/>
    <mergeCell ref="B27:C27"/>
    <mergeCell ref="D27:E27"/>
    <mergeCell ref="F27:G27"/>
    <mergeCell ref="B30:C30"/>
    <mergeCell ref="D30:E30"/>
    <mergeCell ref="F30:G30"/>
    <mergeCell ref="B29:C29"/>
    <mergeCell ref="D29:E29"/>
    <mergeCell ref="F29:G29"/>
    <mergeCell ref="B32:C32"/>
    <mergeCell ref="D32:E32"/>
    <mergeCell ref="F32:G32"/>
    <mergeCell ref="B31:C31"/>
    <mergeCell ref="D31:E31"/>
    <mergeCell ref="F31:G31"/>
    <mergeCell ref="B34:C34"/>
    <mergeCell ref="D34:E34"/>
    <mergeCell ref="F34:G34"/>
    <mergeCell ref="B33:C33"/>
    <mergeCell ref="D33:E33"/>
    <mergeCell ref="F33:G33"/>
    <mergeCell ref="K11:L11"/>
    <mergeCell ref="M11:N11"/>
    <mergeCell ref="O11:P11"/>
    <mergeCell ref="M12:N12"/>
    <mergeCell ref="O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K16:L16"/>
    <mergeCell ref="M16:N16"/>
    <mergeCell ref="O16:P16"/>
    <mergeCell ref="K17:L17"/>
    <mergeCell ref="M17:N17"/>
    <mergeCell ref="O17:P17"/>
    <mergeCell ref="K18:L18"/>
    <mergeCell ref="M18:N18"/>
    <mergeCell ref="O18:P18"/>
    <mergeCell ref="K19:L19"/>
    <mergeCell ref="M19:N19"/>
    <mergeCell ref="O19:P19"/>
    <mergeCell ref="K20:L20"/>
    <mergeCell ref="M20:N20"/>
    <mergeCell ref="O20:P20"/>
    <mergeCell ref="K21:L21"/>
    <mergeCell ref="M21:N21"/>
    <mergeCell ref="O21:P21"/>
    <mergeCell ref="K22:L22"/>
    <mergeCell ref="M22:N22"/>
    <mergeCell ref="O22:P22"/>
    <mergeCell ref="K23:L23"/>
    <mergeCell ref="M23:N23"/>
    <mergeCell ref="O23:P23"/>
    <mergeCell ref="K24:L24"/>
    <mergeCell ref="M24:N24"/>
    <mergeCell ref="O24:P24"/>
    <mergeCell ref="K12:L12"/>
    <mergeCell ref="Z29:AA29"/>
    <mergeCell ref="Z30:AA30"/>
    <mergeCell ref="K27:L27"/>
    <mergeCell ref="M27:N27"/>
    <mergeCell ref="O27:P27"/>
    <mergeCell ref="K28:L28"/>
    <mergeCell ref="Z34:AA34"/>
    <mergeCell ref="K25:L25"/>
    <mergeCell ref="M25:N25"/>
    <mergeCell ref="O25:P25"/>
    <mergeCell ref="K26:L26"/>
    <mergeCell ref="M26:N26"/>
    <mergeCell ref="O26:P26"/>
    <mergeCell ref="K30:L30"/>
    <mergeCell ref="M30:N30"/>
    <mergeCell ref="O30:P30"/>
    <mergeCell ref="Z31:AA31"/>
    <mergeCell ref="Z32:AA32"/>
    <mergeCell ref="Z33:AA33"/>
    <mergeCell ref="Z27:AA27"/>
    <mergeCell ref="Z28:AA28"/>
    <mergeCell ref="M28:N28"/>
    <mergeCell ref="O28:P28"/>
    <mergeCell ref="K29:L29"/>
    <mergeCell ref="M29:N29"/>
    <mergeCell ref="O29:P29"/>
    <mergeCell ref="K31:L31"/>
    <mergeCell ref="M31:N31"/>
    <mergeCell ref="O31:P31"/>
    <mergeCell ref="T23:U23"/>
    <mergeCell ref="V23:W23"/>
    <mergeCell ref="X23:Y23"/>
    <mergeCell ref="T24:U24"/>
    <mergeCell ref="V24:W24"/>
    <mergeCell ref="X24:Y24"/>
    <mergeCell ref="T25:U25"/>
    <mergeCell ref="Z22:AA22"/>
    <mergeCell ref="V25:W25"/>
    <mergeCell ref="X25:Y25"/>
    <mergeCell ref="T26:U26"/>
    <mergeCell ref="V26:W26"/>
    <mergeCell ref="X26:Y26"/>
    <mergeCell ref="Z23:AA23"/>
    <mergeCell ref="Z24:AA24"/>
    <mergeCell ref="Z25:AA25"/>
    <mergeCell ref="Z26:AA26"/>
    <mergeCell ref="T19:U19"/>
    <mergeCell ref="Z17:AA17"/>
    <mergeCell ref="Z18:AA18"/>
    <mergeCell ref="Z19:AA19"/>
    <mergeCell ref="Z20:AA20"/>
    <mergeCell ref="Z21:AA21"/>
    <mergeCell ref="T17:U17"/>
    <mergeCell ref="V17:W17"/>
    <mergeCell ref="X17:Y17"/>
    <mergeCell ref="T18:U18"/>
    <mergeCell ref="V18:W18"/>
    <mergeCell ref="X18:Y18"/>
    <mergeCell ref="X20:Y20"/>
    <mergeCell ref="T21:U21"/>
    <mergeCell ref="V21:W21"/>
    <mergeCell ref="X21:Y21"/>
    <mergeCell ref="K32:L32"/>
    <mergeCell ref="M32:N32"/>
    <mergeCell ref="O32:P32"/>
    <mergeCell ref="T27:U27"/>
    <mergeCell ref="V27:W27"/>
    <mergeCell ref="X27:Y27"/>
    <mergeCell ref="Z11:AA11"/>
    <mergeCell ref="Z12:AA12"/>
    <mergeCell ref="Z13:AA13"/>
    <mergeCell ref="Z14:AA14"/>
    <mergeCell ref="Z15:AA15"/>
    <mergeCell ref="Z16:AA16"/>
    <mergeCell ref="K33:L33"/>
    <mergeCell ref="M33:N33"/>
    <mergeCell ref="O33:P33"/>
    <mergeCell ref="T11:U11"/>
    <mergeCell ref="V11:W11"/>
    <mergeCell ref="X11:Y11"/>
    <mergeCell ref="T12:U12"/>
    <mergeCell ref="V12:W12"/>
    <mergeCell ref="X12:Y12"/>
    <mergeCell ref="T13:U13"/>
    <mergeCell ref="V13:W13"/>
    <mergeCell ref="X13:Y13"/>
    <mergeCell ref="T14:U14"/>
    <mergeCell ref="V14:W14"/>
    <mergeCell ref="X14:Y14"/>
    <mergeCell ref="T15:U15"/>
    <mergeCell ref="V15:W15"/>
    <mergeCell ref="X15:Y15"/>
    <mergeCell ref="T33:U33"/>
    <mergeCell ref="V33:W33"/>
    <mergeCell ref="X33:Y33"/>
    <mergeCell ref="T34:U34"/>
    <mergeCell ref="V34:W34"/>
    <mergeCell ref="X34:Y34"/>
    <mergeCell ref="X35:Y35"/>
    <mergeCell ref="T36:U36"/>
    <mergeCell ref="V36:W36"/>
    <mergeCell ref="X36:Y36"/>
    <mergeCell ref="K34:L34"/>
    <mergeCell ref="M34:N34"/>
    <mergeCell ref="O34:P34"/>
    <mergeCell ref="T35:U35"/>
    <mergeCell ref="T31:U31"/>
    <mergeCell ref="V31:W31"/>
    <mergeCell ref="X31:Y31"/>
    <mergeCell ref="T32:U32"/>
    <mergeCell ref="V32:W32"/>
    <mergeCell ref="X32:Y32"/>
    <mergeCell ref="T16:U16"/>
    <mergeCell ref="V16:W16"/>
    <mergeCell ref="X16:Y16"/>
    <mergeCell ref="T22:U22"/>
    <mergeCell ref="V22:W22"/>
    <mergeCell ref="X22:Y22"/>
    <mergeCell ref="V19:W19"/>
    <mergeCell ref="X19:Y19"/>
    <mergeCell ref="T20:U20"/>
    <mergeCell ref="V20:W20"/>
    <mergeCell ref="T28:U28"/>
    <mergeCell ref="V28:W28"/>
    <mergeCell ref="X28:Y28"/>
    <mergeCell ref="T29:U29"/>
    <mergeCell ref="V29:W29"/>
    <mergeCell ref="X29:Y29"/>
    <mergeCell ref="T30:U30"/>
    <mergeCell ref="V30:W30"/>
    <mergeCell ref="X30:Y30"/>
    <mergeCell ref="AC11:AD11"/>
    <mergeCell ref="AC13:AD13"/>
    <mergeCell ref="AC15:AD15"/>
    <mergeCell ref="AC17:AD17"/>
    <mergeCell ref="AC19:AD19"/>
    <mergeCell ref="AC21:AD21"/>
    <mergeCell ref="AC12:AD12"/>
    <mergeCell ref="AC14:AD14"/>
    <mergeCell ref="AC16:AD16"/>
    <mergeCell ref="AC18:AD18"/>
    <mergeCell ref="AC20:AD20"/>
    <mergeCell ref="AC22:AD22"/>
    <mergeCell ref="AC24:AD24"/>
    <mergeCell ref="AC23:AD23"/>
    <mergeCell ref="AC26:AD26"/>
    <mergeCell ref="AC25:AD25"/>
    <mergeCell ref="AC28:AD28"/>
    <mergeCell ref="AC27:AD27"/>
    <mergeCell ref="AE11:AF11"/>
    <mergeCell ref="AG11:AH11"/>
    <mergeCell ref="AE12:AF12"/>
    <mergeCell ref="AG12:AH12"/>
    <mergeCell ref="AE13:AF13"/>
    <mergeCell ref="AG13:AH13"/>
    <mergeCell ref="AE14:AF14"/>
    <mergeCell ref="AG14:AH14"/>
    <mergeCell ref="AE15:AF15"/>
    <mergeCell ref="AG15:AH15"/>
    <mergeCell ref="AE16:AF16"/>
    <mergeCell ref="AG16:AH16"/>
    <mergeCell ref="AE17:AF17"/>
    <mergeCell ref="AG17:AH17"/>
    <mergeCell ref="AE18:AF18"/>
    <mergeCell ref="AG18:AH18"/>
    <mergeCell ref="AE19:AF19"/>
    <mergeCell ref="AG19:AH19"/>
    <mergeCell ref="AE20:AF20"/>
    <mergeCell ref="AG20:AH20"/>
    <mergeCell ref="AE21:AF21"/>
    <mergeCell ref="AG21:AH21"/>
    <mergeCell ref="AE22:AF22"/>
    <mergeCell ref="AG22:AH22"/>
    <mergeCell ref="AE24:AF24"/>
    <mergeCell ref="AG24:AH24"/>
    <mergeCell ref="AE23:AF23"/>
    <mergeCell ref="AG23:AH23"/>
    <mergeCell ref="AE26:AF26"/>
    <mergeCell ref="AG26:AH26"/>
    <mergeCell ref="AE25:AF25"/>
    <mergeCell ref="AG25:AH25"/>
    <mergeCell ref="AE28:AF28"/>
    <mergeCell ref="AG28:AH28"/>
    <mergeCell ref="AE27:AF27"/>
    <mergeCell ref="AG27:AH27"/>
    <mergeCell ref="AC30:AD30"/>
    <mergeCell ref="AE30:AF30"/>
    <mergeCell ref="AG30:AH30"/>
    <mergeCell ref="AC29:AD29"/>
    <mergeCell ref="AE29:AF29"/>
    <mergeCell ref="AG29:AH29"/>
    <mergeCell ref="AC32:AD32"/>
    <mergeCell ref="AE32:AF32"/>
    <mergeCell ref="AG32:AH32"/>
    <mergeCell ref="AC31:AD31"/>
    <mergeCell ref="AE31:AF31"/>
    <mergeCell ref="AG31:AH31"/>
    <mergeCell ref="AC34:AD34"/>
    <mergeCell ref="AE34:AF34"/>
    <mergeCell ref="AG34:AH34"/>
    <mergeCell ref="AC33:AD33"/>
    <mergeCell ref="AE33:AF33"/>
    <mergeCell ref="AG33:AH33"/>
    <mergeCell ref="AC36:AD36"/>
    <mergeCell ref="AE36:AF36"/>
    <mergeCell ref="AG36:AH36"/>
    <mergeCell ref="AC35:AD35"/>
    <mergeCell ref="AE35:AF35"/>
    <mergeCell ref="AG35:AH35"/>
    <mergeCell ref="A1:B1"/>
    <mergeCell ref="C2:F2"/>
    <mergeCell ref="A4:H4"/>
    <mergeCell ref="A5:A10"/>
    <mergeCell ref="B5:E7"/>
    <mergeCell ref="F5:G10"/>
    <mergeCell ref="H5:I10"/>
    <mergeCell ref="B8:C10"/>
    <mergeCell ref="D8:E10"/>
    <mergeCell ref="Q5:R10"/>
    <mergeCell ref="J1:K1"/>
    <mergeCell ref="L2:O2"/>
    <mergeCell ref="J4:Q4"/>
    <mergeCell ref="J5:J10"/>
    <mergeCell ref="K5:N7"/>
    <mergeCell ref="K8:L10"/>
    <mergeCell ref="M8:N10"/>
    <mergeCell ref="O5:P10"/>
    <mergeCell ref="S1:T1"/>
    <mergeCell ref="U2:X2"/>
    <mergeCell ref="S4:Z4"/>
    <mergeCell ref="S5:S10"/>
    <mergeCell ref="T5:W7"/>
    <mergeCell ref="X5:Y10"/>
    <mergeCell ref="Z5:AA10"/>
    <mergeCell ref="T8:U10"/>
    <mergeCell ref="V8:W10"/>
    <mergeCell ref="AB1:AC1"/>
    <mergeCell ref="AD2:AG2"/>
    <mergeCell ref="AB4:AI4"/>
    <mergeCell ref="AB5:AB10"/>
    <mergeCell ref="AC5:AF7"/>
    <mergeCell ref="AG5:AH10"/>
    <mergeCell ref="AI5:AJ10"/>
    <mergeCell ref="AC8:AD10"/>
    <mergeCell ref="AE8:AF10"/>
    <mergeCell ref="AK1:AL1"/>
    <mergeCell ref="AM2:AP2"/>
    <mergeCell ref="AK4:AR4"/>
    <mergeCell ref="AK5:AK10"/>
    <mergeCell ref="AL5:AO7"/>
    <mergeCell ref="AP5:AQ10"/>
    <mergeCell ref="AR5:AS10"/>
    <mergeCell ref="AL8:AM10"/>
    <mergeCell ref="AN8:AO10"/>
    <mergeCell ref="BJ5:BK10"/>
    <mergeCell ref="BD8:BE10"/>
    <mergeCell ref="BF8:BG10"/>
    <mergeCell ref="BJ11:BK11"/>
    <mergeCell ref="BD12:BE12"/>
    <mergeCell ref="BC1:BD1"/>
    <mergeCell ref="BE2:BH2"/>
    <mergeCell ref="BC5:BC10"/>
    <mergeCell ref="BD5:BG7"/>
    <mergeCell ref="BH5:BI10"/>
    <mergeCell ref="BD11:BE11"/>
    <mergeCell ref="BF11:BG11"/>
    <mergeCell ref="BH11:BI11"/>
    <mergeCell ref="BF12:BG12"/>
    <mergeCell ref="BH12:BI12"/>
    <mergeCell ref="BJ12:BK12"/>
    <mergeCell ref="AL11:AM11"/>
    <mergeCell ref="AN11:AO11"/>
    <mergeCell ref="AP11:AQ11"/>
    <mergeCell ref="AL12:AM12"/>
    <mergeCell ref="AN12:AO12"/>
    <mergeCell ref="AP12:AQ12"/>
    <mergeCell ref="BD13:BE13"/>
    <mergeCell ref="BF13:BG13"/>
    <mergeCell ref="BH13:BI13"/>
    <mergeCell ref="BJ13:BK13"/>
    <mergeCell ref="BD14:BE14"/>
    <mergeCell ref="BF14:BG14"/>
    <mergeCell ref="BH14:BI14"/>
    <mergeCell ref="BJ14:BK14"/>
    <mergeCell ref="AL13:AM13"/>
    <mergeCell ref="AN13:AO13"/>
    <mergeCell ref="AP13:AQ13"/>
    <mergeCell ref="AL14:AM14"/>
    <mergeCell ref="AN14:AO14"/>
    <mergeCell ref="AP14:AQ14"/>
    <mergeCell ref="BD15:BE15"/>
    <mergeCell ref="BF15:BG15"/>
    <mergeCell ref="BH15:BI15"/>
    <mergeCell ref="BJ15:BK15"/>
    <mergeCell ref="BD16:BE16"/>
    <mergeCell ref="BF16:BG16"/>
    <mergeCell ref="BH16:BI16"/>
    <mergeCell ref="BJ16:BK16"/>
    <mergeCell ref="AL15:AM15"/>
    <mergeCell ref="AN15:AO15"/>
    <mergeCell ref="AP15:AQ15"/>
    <mergeCell ref="AL16:AM16"/>
    <mergeCell ref="AN16:AO16"/>
    <mergeCell ref="AP16:AQ16"/>
    <mergeCell ref="BD17:BE17"/>
    <mergeCell ref="BF17:BG17"/>
    <mergeCell ref="BH17:BI17"/>
    <mergeCell ref="BJ17:BK17"/>
    <mergeCell ref="BD18:BE18"/>
    <mergeCell ref="BF18:BG18"/>
    <mergeCell ref="BH18:BI18"/>
    <mergeCell ref="BJ18:BK18"/>
    <mergeCell ref="AL17:AM17"/>
    <mergeCell ref="AN17:AO17"/>
    <mergeCell ref="AP17:AQ17"/>
    <mergeCell ref="AL18:AM18"/>
    <mergeCell ref="AN18:AO18"/>
    <mergeCell ref="AP18:AQ18"/>
    <mergeCell ref="BD19:BE19"/>
    <mergeCell ref="BF19:BG19"/>
    <mergeCell ref="BH19:BI19"/>
    <mergeCell ref="BJ19:BK19"/>
    <mergeCell ref="BD20:BE20"/>
    <mergeCell ref="BF20:BG20"/>
    <mergeCell ref="BH20:BI20"/>
    <mergeCell ref="BJ20:BK20"/>
    <mergeCell ref="AL19:AM19"/>
    <mergeCell ref="AN19:AO19"/>
    <mergeCell ref="AP19:AQ19"/>
    <mergeCell ref="AL20:AM20"/>
    <mergeCell ref="AN20:AO20"/>
    <mergeCell ref="AP20:AQ20"/>
    <mergeCell ref="BD21:BE21"/>
    <mergeCell ref="BF21:BG21"/>
    <mergeCell ref="BH21:BI21"/>
    <mergeCell ref="BJ21:BK21"/>
    <mergeCell ref="BD22:BE22"/>
    <mergeCell ref="BF22:BG22"/>
    <mergeCell ref="BH22:BI22"/>
    <mergeCell ref="BJ22:BK22"/>
    <mergeCell ref="AL21:AM21"/>
    <mergeCell ref="AN21:AO21"/>
    <mergeCell ref="AP21:AQ21"/>
    <mergeCell ref="AL22:AM22"/>
    <mergeCell ref="AN22:AO22"/>
    <mergeCell ref="AP22:AQ22"/>
    <mergeCell ref="BD23:BE23"/>
    <mergeCell ref="BF23:BG23"/>
    <mergeCell ref="BH23:BI23"/>
    <mergeCell ref="BJ23:BK23"/>
    <mergeCell ref="BD24:BE24"/>
    <mergeCell ref="BF24:BG24"/>
    <mergeCell ref="BH24:BI24"/>
    <mergeCell ref="BJ24:BK24"/>
    <mergeCell ref="AL23:AM23"/>
    <mergeCell ref="AN23:AO23"/>
    <mergeCell ref="AP23:AQ23"/>
    <mergeCell ref="AL24:AM24"/>
    <mergeCell ref="AN24:AO24"/>
    <mergeCell ref="AP24:AQ24"/>
    <mergeCell ref="BD25:BE25"/>
    <mergeCell ref="BF25:BG25"/>
    <mergeCell ref="BH25:BI25"/>
    <mergeCell ref="BJ25:BK25"/>
    <mergeCell ref="BD26:BE26"/>
    <mergeCell ref="BF26:BG26"/>
    <mergeCell ref="BH26:BI26"/>
    <mergeCell ref="BJ26:BK26"/>
    <mergeCell ref="AL25:AM25"/>
    <mergeCell ref="AN25:AO25"/>
    <mergeCell ref="AP25:AQ25"/>
    <mergeCell ref="AL26:AM26"/>
    <mergeCell ref="AN26:AO26"/>
    <mergeCell ref="AP26:AQ26"/>
    <mergeCell ref="BD27:BE27"/>
    <mergeCell ref="BF27:BG27"/>
    <mergeCell ref="BH27:BI27"/>
    <mergeCell ref="BJ27:BK27"/>
    <mergeCell ref="BD28:BE28"/>
    <mergeCell ref="BF28:BG28"/>
    <mergeCell ref="BH28:BI28"/>
    <mergeCell ref="BJ28:BK28"/>
    <mergeCell ref="AL27:AM27"/>
    <mergeCell ref="AN27:AO27"/>
    <mergeCell ref="AP27:AQ27"/>
    <mergeCell ref="AL28:AM28"/>
    <mergeCell ref="AN28:AO28"/>
    <mergeCell ref="AP28:AQ28"/>
    <mergeCell ref="BD29:BE29"/>
    <mergeCell ref="BF29:BG29"/>
    <mergeCell ref="BH29:BI29"/>
    <mergeCell ref="BJ29:BK29"/>
    <mergeCell ref="BD30:BE30"/>
    <mergeCell ref="BF30:BG30"/>
    <mergeCell ref="BH30:BI30"/>
    <mergeCell ref="BJ30:BK30"/>
    <mergeCell ref="AL29:AM29"/>
    <mergeCell ref="AN29:AO29"/>
    <mergeCell ref="AP29:AQ29"/>
    <mergeCell ref="AL30:AM30"/>
    <mergeCell ref="AN30:AO30"/>
    <mergeCell ref="AP30:AQ30"/>
    <mergeCell ref="BD31:BE31"/>
    <mergeCell ref="BF31:BG31"/>
    <mergeCell ref="BH31:BI31"/>
    <mergeCell ref="BJ31:BK31"/>
    <mergeCell ref="BD32:BE32"/>
    <mergeCell ref="BF32:BG32"/>
    <mergeCell ref="BH32:BI32"/>
    <mergeCell ref="BJ32:BK32"/>
    <mergeCell ref="AL31:AM31"/>
    <mergeCell ref="AN31:AO31"/>
    <mergeCell ref="AP31:AQ31"/>
    <mergeCell ref="AL32:AM32"/>
    <mergeCell ref="AN32:AO32"/>
    <mergeCell ref="AP32:AQ32"/>
    <mergeCell ref="BD33:BE33"/>
    <mergeCell ref="BF33:BG33"/>
    <mergeCell ref="BH33:BI33"/>
    <mergeCell ref="BJ33:BK33"/>
    <mergeCell ref="BD34:BE34"/>
    <mergeCell ref="BF34:BG34"/>
    <mergeCell ref="BH34:BI34"/>
    <mergeCell ref="BJ34:BK34"/>
    <mergeCell ref="AL33:AM33"/>
    <mergeCell ref="AN33:AO33"/>
    <mergeCell ref="AP33:AQ33"/>
    <mergeCell ref="AL34:AM34"/>
    <mergeCell ref="AN34:AO34"/>
    <mergeCell ref="AP34:AQ34"/>
    <mergeCell ref="BH37:BK38"/>
    <mergeCell ref="BH39:BI40"/>
    <mergeCell ref="BD35:BE35"/>
    <mergeCell ref="BF35:BG35"/>
    <mergeCell ref="BH35:BI35"/>
    <mergeCell ref="BJ35:BK35"/>
    <mergeCell ref="BD36:BE36"/>
    <mergeCell ref="BF36:BG36"/>
    <mergeCell ref="BH36:BI36"/>
    <mergeCell ref="BJ36:BK36"/>
    <mergeCell ref="BD43:BE43"/>
    <mergeCell ref="BF41:BG41"/>
    <mergeCell ref="BF42:BG42"/>
    <mergeCell ref="BF43:BG43"/>
    <mergeCell ref="BC37:BC40"/>
    <mergeCell ref="BD37:BG38"/>
    <mergeCell ref="BD39:BE40"/>
    <mergeCell ref="BF39:BG40"/>
    <mergeCell ref="AL35:AM35"/>
    <mergeCell ref="AN35:AO35"/>
    <mergeCell ref="AP35:AQ35"/>
    <mergeCell ref="AL36:AM36"/>
    <mergeCell ref="AN36:AO36"/>
    <mergeCell ref="AP36:AQ36"/>
    <mergeCell ref="BE46:BI46"/>
    <mergeCell ref="BH41:BI41"/>
    <mergeCell ref="BH42:BI42"/>
    <mergeCell ref="BH43:BI43"/>
    <mergeCell ref="BJ39:BK40"/>
    <mergeCell ref="BJ41:BK41"/>
    <mergeCell ref="BJ42:BK42"/>
    <mergeCell ref="BJ43:BK43"/>
    <mergeCell ref="BD41:BE41"/>
    <mergeCell ref="BD42:BE42"/>
    <mergeCell ref="AT1:AU1"/>
    <mergeCell ref="AV2:AY2"/>
    <mergeCell ref="AT4:BA4"/>
    <mergeCell ref="AT5:AT10"/>
    <mergeCell ref="AU5:AX7"/>
    <mergeCell ref="AY5:AZ10"/>
    <mergeCell ref="BA5:BB10"/>
    <mergeCell ref="AU8:AV10"/>
    <mergeCell ref="AW8:AX10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</dc:creator>
  <cp:keywords/>
  <dc:description/>
  <cp:lastModifiedBy>Иванов Сергей</cp:lastModifiedBy>
  <cp:lastPrinted>2016-12-27T10:39:49Z</cp:lastPrinted>
  <dcterms:created xsi:type="dcterms:W3CDTF">2006-07-06T06:57:56Z</dcterms:created>
  <dcterms:modified xsi:type="dcterms:W3CDTF">2023-01-09T07:15:32Z</dcterms:modified>
  <cp:category/>
  <cp:version/>
  <cp:contentType/>
  <cp:contentStatus/>
</cp:coreProperties>
</file>