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12435" tabRatio="906" activeTab="4"/>
  </bookViews>
  <sheets>
    <sheet name="Паспорт" sheetId="1" r:id="rId1"/>
    <sheet name="Целевые показатели " sheetId="2" r:id="rId2"/>
    <sheet name="Мероприятия " sheetId="3" r:id="rId3"/>
    <sheet name="Баланс элетроэнергии" sheetId="4" r:id="rId4"/>
    <sheet name="Расчет целевых показателей" sheetId="5" r:id="rId5"/>
  </sheets>
  <definedNames>
    <definedName name="_xlnm.Print_Titles" localSheetId="4">'Расчет целевых показателей'!$10:$12</definedName>
  </definedNames>
  <calcPr fullCalcOnLoad="1"/>
</workbook>
</file>

<file path=xl/sharedStrings.xml><?xml version="1.0" encoding="utf-8"?>
<sst xmlns="http://schemas.openxmlformats.org/spreadsheetml/2006/main" count="498" uniqueCount="299">
  <si>
    <t>(должность)</t>
  </si>
  <si>
    <t>Почтовый адрес</t>
  </si>
  <si>
    <t>№ п/п</t>
  </si>
  <si>
    <t>ед. изм.</t>
  </si>
  <si>
    <t>1.1.</t>
  </si>
  <si>
    <t>1.2.</t>
  </si>
  <si>
    <t>1.3.</t>
  </si>
  <si>
    <t>1.4.</t>
  </si>
  <si>
    <t>4.1.</t>
  </si>
  <si>
    <t>3.1.</t>
  </si>
  <si>
    <t>4.2.</t>
  </si>
  <si>
    <t>Отклонение, ед.</t>
  </si>
  <si>
    <t>Отклонение, %</t>
  </si>
  <si>
    <t>Целевые показатели</t>
  </si>
  <si>
    <t>ВН</t>
  </si>
  <si>
    <t>СНI</t>
  </si>
  <si>
    <t>СНII</t>
  </si>
  <si>
    <t>НН</t>
  </si>
  <si>
    <t>Отпуск электрической энергии в сеть (отпуск из сети), всего, в т.ч. по уровням напряжения:</t>
  </si>
  <si>
    <t>Потери электрической энергии, всего, в т.ч. по уровням напряжения:</t>
  </si>
  <si>
    <t>% от п.1.1.</t>
  </si>
  <si>
    <t>% от п.1.2.</t>
  </si>
  <si>
    <t>% от п.1.3.</t>
  </si>
  <si>
    <t>% от п.1.4.</t>
  </si>
  <si>
    <t>% от п.1</t>
  </si>
  <si>
    <t>% от п.2</t>
  </si>
  <si>
    <t>3.3.</t>
  </si>
  <si>
    <t>3.4.</t>
  </si>
  <si>
    <t>3.2.</t>
  </si>
  <si>
    <t>Плановые значения целевых  показателей</t>
  </si>
  <si>
    <t>Фактические значения целевых  показателей</t>
  </si>
  <si>
    <t>4.3.</t>
  </si>
  <si>
    <t>4.4.</t>
  </si>
  <si>
    <t>% от п.3.1.</t>
  </si>
  <si>
    <t>% от п.3.2.</t>
  </si>
  <si>
    <t>% от п.3.3.</t>
  </si>
  <si>
    <t>% от п.3.4.</t>
  </si>
  <si>
    <t>Средние показатели по отрасли</t>
  </si>
  <si>
    <t>Отпуск электрической энергии в соответствии с "экономическим" балансом электрической энергии по уровням напряжения:</t>
  </si>
  <si>
    <t>Отпуск электрической энергии в сеть без учета "последней мили" и объема электрической энергии, отпущенной с шин генераторов</t>
  </si>
  <si>
    <t xml:space="preserve">1 кв. 2015 </t>
  </si>
  <si>
    <t>2 кв. 2015</t>
  </si>
  <si>
    <t>3 кв. 2015</t>
  </si>
  <si>
    <t>4 кв. 2015</t>
  </si>
  <si>
    <t>301361 Тульская обл., г.Алексин, ул. Тургенева, д.34</t>
  </si>
  <si>
    <t>АО АЭСК"</t>
  </si>
  <si>
    <t>Наименование мероприятия</t>
  </si>
  <si>
    <t>Мероприятия по снижению потерь электрической энергии</t>
  </si>
  <si>
    <t>Организационные мероприятия</t>
  </si>
  <si>
    <t>Технические мероприятия</t>
  </si>
  <si>
    <t>в т.ч. расход на собственные нужды подстанций, всего, в т.ч. по уровням напряжения:</t>
  </si>
  <si>
    <t>% от п.4.</t>
  </si>
  <si>
    <t>5.1.</t>
  </si>
  <si>
    <t>% от п.4.1.</t>
  </si>
  <si>
    <t>5.2.</t>
  </si>
  <si>
    <t>% от п.4.2.</t>
  </si>
  <si>
    <t>5.3.</t>
  </si>
  <si>
    <t>% от п.4.3.</t>
  </si>
  <si>
    <t>Расход энергетических ресурсов на хозяйственные нужды зданий административно-производственного назначения, всего, в т.ч.:</t>
  </si>
  <si>
    <t>6.1.</t>
  </si>
  <si>
    <t>электрическая энергия</t>
  </si>
  <si>
    <t>площадь помещений, м²</t>
  </si>
  <si>
    <t>6.2.</t>
  </si>
  <si>
    <t>тепловая энергия (системы отопления зданий)</t>
  </si>
  <si>
    <t>Гкал</t>
  </si>
  <si>
    <t>объем помещений, м³</t>
  </si>
  <si>
    <r>
      <t>Гкал/м</t>
    </r>
    <r>
      <rPr>
        <vertAlign val="superscript"/>
        <sz val="11"/>
        <color indexed="8"/>
        <rFont val="Calibri"/>
        <family val="2"/>
      </rPr>
      <t xml:space="preserve">3 </t>
    </r>
  </si>
  <si>
    <t>6.3.</t>
  </si>
  <si>
    <t>газ природный (в том числе сжиженный)</t>
  </si>
  <si>
    <t>6.4.</t>
  </si>
  <si>
    <t>иные виды ТЭР (уголь, мазут, дизельное топливо, керосин и т.д.)</t>
  </si>
  <si>
    <t>7.</t>
  </si>
  <si>
    <t>Расход природных ресурсов на хозяйственные нужды зданий административно-производственного назначения, всего, в т.ч.:</t>
  </si>
  <si>
    <t xml:space="preserve"> 7.1</t>
  </si>
  <si>
    <t>водоснабжение горячее</t>
  </si>
  <si>
    <t xml:space="preserve"> 7.2</t>
  </si>
  <si>
    <t>водоснабжение холодное</t>
  </si>
  <si>
    <t xml:space="preserve"> 7.3</t>
  </si>
  <si>
    <t>иные виды природных ресурсов</t>
  </si>
  <si>
    <t>тыс. кВт.ч</t>
  </si>
  <si>
    <r>
      <t>тыс. кВт∙ч/м</t>
    </r>
    <r>
      <rPr>
        <vertAlign val="superscript"/>
        <sz val="11"/>
        <color indexed="8"/>
        <rFont val="Calibri"/>
        <family val="2"/>
      </rPr>
      <t>2</t>
    </r>
  </si>
  <si>
    <t>тыс. кВт.ч.</t>
  </si>
  <si>
    <t>ЧДД, млн. руб.</t>
  </si>
  <si>
    <t>Мероприятия, направленные на снижение расхода энергетических ресурсов и воды на хозяйственные нужды зданий административно-производственного назначения</t>
  </si>
  <si>
    <t>2.1.</t>
  </si>
  <si>
    <t>2.1.1.</t>
  </si>
  <si>
    <t>Электроэнергия</t>
  </si>
  <si>
    <t>2.1.2.</t>
  </si>
  <si>
    <t>Тепловая энергия (системы опопления зданий)</t>
  </si>
  <si>
    <t>2.1.3.</t>
  </si>
  <si>
    <t>Водоснабжение холодное</t>
  </si>
  <si>
    <t>2.2.</t>
  </si>
  <si>
    <t>2.2.1.</t>
  </si>
  <si>
    <t>2.2.2.</t>
  </si>
  <si>
    <t>Выявление безучетного электропотребления</t>
  </si>
  <si>
    <t>OPEX</t>
  </si>
  <si>
    <t>Себестоимость</t>
  </si>
  <si>
    <t>Беззатратное</t>
  </si>
  <si>
    <t>2.1.1.1.</t>
  </si>
  <si>
    <t>2.1.2.1.</t>
  </si>
  <si>
    <t>Снижение отопительной нагрузки в зданиях или отдельных помещениях в нерабочие периоды</t>
  </si>
  <si>
    <t>Обеспечение контроля за нецелевым использованием энергоносителей</t>
  </si>
  <si>
    <t>Установка энергосберегающих ламп в целях снижения энергопотребления на хозяйственные нужды</t>
  </si>
  <si>
    <t>Установка однорычаговых смесителей</t>
  </si>
  <si>
    <t>Установка бачков с двухтактным смывом</t>
  </si>
  <si>
    <t>Отключение трансформаторов на подстанциях с сезонной нагрузкой</t>
  </si>
  <si>
    <t>Техническое перевооружение и реконструкция и новое строительство</t>
  </si>
  <si>
    <t>тыс.кВт.ч</t>
  </si>
  <si>
    <t xml:space="preserve">Организация режима работы энергопотребляющего оборудования </t>
  </si>
  <si>
    <t>2.1.3.1.</t>
  </si>
  <si>
    <t>2.2.1.1</t>
  </si>
  <si>
    <t>2.2.2.2.</t>
  </si>
  <si>
    <t>2.2.2.1.</t>
  </si>
  <si>
    <t xml:space="preserve"> т у.т.</t>
  </si>
  <si>
    <t>т у.т.</t>
  </si>
  <si>
    <t>Приложение № 1</t>
  </si>
  <si>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</si>
  <si>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</si>
  <si>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</si>
  <si>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</si>
  <si>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</si>
  <si>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Руководитель организации</t>
  </si>
  <si>
    <t>(Ф.И.О.)</t>
  </si>
  <si>
    <t>"</t>
  </si>
  <si>
    <t xml:space="preserve"> г.</t>
  </si>
  <si>
    <t>ПАСПОРТ</t>
  </si>
  <si>
    <t>ПРОГРАММА
ЭНЕРГОСБЕРЕЖЕНИЯ И ПОВЫШЕНИЯ ЭНЕРГЕТИЧЕСКОЙ ЭФФЕКТИВНОСТИ</t>
  </si>
  <si>
    <t>(наименование организации)</t>
  </si>
  <si>
    <t>на 20</t>
  </si>
  <si>
    <t>- 20</t>
  </si>
  <si>
    <t xml:space="preserve"> годы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</si>
  <si>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</si>
  <si>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</si>
  <si>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Ответственный за формирование программы (Ф.И.О., контактный
телефон, e-mail)</t>
  </si>
  <si>
    <t>Даты начала и окончания действия программы</t>
  </si>
  <si>
    <t>Год</t>
  </si>
  <si>
    <t>Затраты на реализацию программы, млн. руб. без НДС</t>
  </si>
  <si>
    <t>Доля затрат в инвестиционной программе, направленная на реализацию мероприятий
программы энергосбережения и повышения энергетической эффективности</t>
  </si>
  <si>
    <t>Топливно-энергетические ресурсы (ТЭР)</t>
  </si>
  <si>
    <t>При осуществлении регулируемого вида деятельности</t>
  </si>
  <si>
    <t>При осуществлении прочей деятельности,
в т.ч. хозяйственные нужды</t>
  </si>
  <si>
    <t>всего</t>
  </si>
  <si>
    <t>в т.ч. капитальные</t>
  </si>
  <si>
    <t>Суммарные затраты ТЭР</t>
  </si>
  <si>
    <t>Экономия ТЭР в результате реализации программы</t>
  </si>
  <si>
    <t>т у.т. без учета
воды</t>
  </si>
  <si>
    <t>млн. руб. без НДС
с учетом воды</t>
  </si>
  <si>
    <t xml:space="preserve"> ВСЕГО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</si>
  <si>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</si>
  <si>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СОГЛАСОВАНО</t>
  </si>
  <si>
    <t>на обороте документа:</t>
  </si>
  <si>
    <t>Акционерное общество "Алексинская электросетевая компания"</t>
  </si>
  <si>
    <t>17</t>
  </si>
  <si>
    <t>21</t>
  </si>
  <si>
    <t>2017-2021гг.</t>
  </si>
  <si>
    <t>2017</t>
  </si>
  <si>
    <t>2018</t>
  </si>
  <si>
    <t>2019</t>
  </si>
  <si>
    <t>2020</t>
  </si>
  <si>
    <t>2021</t>
  </si>
  <si>
    <t>Суммарные затраты ТЭР (потери)</t>
  </si>
  <si>
    <t>тыс. Квт.ч.</t>
  </si>
  <si>
    <t>2016 (базовый год)*</t>
  </si>
  <si>
    <t>млн. руб. без НДС</t>
  </si>
  <si>
    <t>Приложение № 2</t>
  </si>
  <si>
    <t>ЦЕЛЕВЫЕ И ПРОЧИЕ ПОКАЗАТЕЛИ ПРОГРАММЫ ЭНЕРГОСБЕРЕЖЕНИЯ И ПОВЫШЕНИЯ ЭНЕРГЕТИЧЕСКОЙ ЭФФЕКТИВНОСТИ</t>
  </si>
  <si>
    <t>№
п/п</t>
  </si>
  <si>
    <t>Целевые и прочие показатели</t>
  </si>
  <si>
    <t>Ед. изм.</t>
  </si>
  <si>
    <t>Средние показатели
по отрасли</t>
  </si>
  <si>
    <t>Лучшие мировые показатели
по отрасли</t>
  </si>
  <si>
    <t>Плановые значения целевых показателей по годам</t>
  </si>
  <si>
    <t>1</t>
  </si>
  <si>
    <t>1.1</t>
  </si>
  <si>
    <t>2</t>
  </si>
  <si>
    <t>Прочие показатели</t>
  </si>
  <si>
    <t>2.1</t>
  </si>
  <si>
    <t>Потери электроэнергии</t>
  </si>
  <si>
    <t>% от отпуска в сеть</t>
  </si>
  <si>
    <t>1.2</t>
  </si>
  <si>
    <t>Электрическая энергия</t>
  </si>
  <si>
    <t>тыс. кВт*ч/м2</t>
  </si>
  <si>
    <t>1.3</t>
  </si>
  <si>
    <t>Тепловая энергия</t>
  </si>
  <si>
    <t>Гкал/м3</t>
  </si>
  <si>
    <t>1.4</t>
  </si>
  <si>
    <t xml:space="preserve">Водоснабжение холодное </t>
  </si>
  <si>
    <t>м3</t>
  </si>
  <si>
    <r>
      <t>м</t>
    </r>
    <r>
      <rPr>
        <vertAlign val="superscript"/>
        <sz val="11"/>
        <color indexed="8"/>
        <rFont val="Calibri"/>
        <family val="2"/>
      </rPr>
      <t>3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</si>
  <si>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</si>
  <si>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(кг)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</si>
  <si>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</si>
  <si>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</si>
  <si>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t>Приложение № 3</t>
  </si>
  <si>
    <t>ПЕРЕЧЕНЬ МЕРОПРИЯТИЙ, ОСНОВНОЙ ЦЕЛЬЮ КОТОРЫХ ЯВЛЯЕТСЯ ЭНЕРГОСБЕРЕЖЕНИЕ
И (ИЛИ) ПОВЫШЕНИЕ ЭНЕРГЕТИЧЕСКОЙ ЭФФЕКТИВНОСТИ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</si>
  <si>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</si>
  <si>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</si>
  <si>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</si>
  <si>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</si>
  <si>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</si>
  <si>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</si>
  <si>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</si>
  <si>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</si>
  <si>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</si>
  <si>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</si>
  <si>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</si>
  <si>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</si>
  <si>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</si>
  <si>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</si>
  <si>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</si>
  <si>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</si>
  <si>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</si>
  <si>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</si>
  <si>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</si>
  <si>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</si>
  <si>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</si>
  <si>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</si>
  <si>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</si>
  <si>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</si>
  <si>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</si>
  <si>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</si>
  <si>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</si>
  <si>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2017 г</t>
  </si>
  <si>
    <t>2018 г.</t>
  </si>
  <si>
    <t>22</t>
  </si>
  <si>
    <t>24</t>
  </si>
  <si>
    <t>25</t>
  </si>
  <si>
    <t>2019 г.</t>
  </si>
  <si>
    <t>2020 г.</t>
  </si>
  <si>
    <t>2021 г.</t>
  </si>
  <si>
    <t>2017 г.</t>
  </si>
  <si>
    <t>2018г.</t>
  </si>
  <si>
    <t>2020г.</t>
  </si>
  <si>
    <t>2021г.</t>
  </si>
  <si>
    <t>1.1.1</t>
  </si>
  <si>
    <t>1.2.1</t>
  </si>
  <si>
    <t>численное значение экономии,  т у.т.</t>
  </si>
  <si>
    <t>-</t>
  </si>
  <si>
    <t>Всего:</t>
  </si>
  <si>
    <t>23</t>
  </si>
  <si>
    <t>26</t>
  </si>
  <si>
    <t>27</t>
  </si>
  <si>
    <t>28</t>
  </si>
  <si>
    <t>29</t>
  </si>
  <si>
    <t>Мероприятия с «прямыми» эффектами</t>
  </si>
  <si>
    <t>Мероприятия с «сопутствующими» эффектами</t>
  </si>
  <si>
    <t>CAPEX</t>
  </si>
  <si>
    <t>Прибыль, себестоимость</t>
  </si>
  <si>
    <t>Генеральный директор</t>
  </si>
  <si>
    <t>Конушкин И.Б.</t>
  </si>
  <si>
    <t>Зам.генерального директора-          Исполнительный директор</t>
  </si>
  <si>
    <t>Козлов В.С.</t>
  </si>
  <si>
    <t>Финансовый директор</t>
  </si>
  <si>
    <t>Толстых Л.И.</t>
  </si>
  <si>
    <t>Начальник ПТО</t>
  </si>
  <si>
    <t>Экономист</t>
  </si>
  <si>
    <t>Чиркова Т.Д.</t>
  </si>
  <si>
    <t xml:space="preserve">ставка дисконтирования </t>
  </si>
  <si>
    <t>8.5</t>
  </si>
  <si>
    <t>7.5</t>
  </si>
  <si>
    <t xml:space="preserve"> </t>
  </si>
  <si>
    <t>Рачет целевых показателей программы энергосбережения и повышения энергетической эффективности</t>
  </si>
  <si>
    <t>Форма "Баланс электрической энергии по сетям ВН, СН1, СН11 и НН"</t>
  </si>
  <si>
    <t>Базовый период 2016           (тыс.кВт.ч)</t>
  </si>
  <si>
    <t>Период регулирования 2017         (тыс.кВт.ч)</t>
  </si>
  <si>
    <t>Период регулирования 2018       (тыс.кВт.ч)</t>
  </si>
  <si>
    <t>Период регулирования 2019       (тыс.кВт.ч)</t>
  </si>
  <si>
    <t>Период регулирования 2020        (тыс.кВт.ч)</t>
  </si>
  <si>
    <t xml:space="preserve">Период регулирования 2021      (тыс.кВт.ч)     </t>
  </si>
  <si>
    <t>СН1</t>
  </si>
  <si>
    <t>СН11</t>
  </si>
  <si>
    <t>1.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</si>
  <si>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</si>
  <si>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</si>
  <si>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</si>
  <si>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</si>
  <si>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 с оптового рынка)</t>
  </si>
  <si>
    <t>поступление эл.энергии от других организаций</t>
  </si>
  <si>
    <t>2.</t>
  </si>
  <si>
    <t>Потери электроэнергии в сети</t>
  </si>
  <si>
    <t>то же в % (п. 1.1 / пю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</si>
  <si>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</si>
  <si>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</si>
  <si>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</si>
  <si>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</si>
  <si>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т.ч.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</si>
  <si>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</si>
  <si>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</si>
  <si>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</si>
  <si>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потербителям оптового рынка</t>
  </si>
  <si>
    <t>сальдо переток в другие организации</t>
  </si>
  <si>
    <t>Исполнитель</t>
  </si>
  <si>
    <t>____________________ /______________/</t>
  </si>
  <si>
    <t xml:space="preserve">Экономист </t>
  </si>
  <si>
    <t xml:space="preserve">АО "Алексинская электросетевая компания" </t>
  </si>
  <si>
    <t xml:space="preserve">               Чиркова Т.Д.  </t>
  </si>
  <si>
    <t xml:space="preserve"> (должность)</t>
  </si>
  <si>
    <r>
      <t xml:space="preserve">Заместитель исполнительного директора Машкин Александр Сергеевич, тел. (48753) 4-12-67; e-mail: </t>
    </r>
    <r>
      <rPr>
        <u val="single"/>
        <sz val="10"/>
        <rFont val="Times New Roman"/>
        <family val="1"/>
      </rPr>
      <t>a.mashkin@alesk.ru</t>
    </r>
  </si>
  <si>
    <t>Рыбин П.А.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</si>
</sst>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General_)"/>
    <numFmt numFmtId="179" formatCode="_-* #,##0.00[$€-1]_-;\-* #,##0.00[$€-1]_-;_-* &quot;-&quot;??[$€-1]_-"/>
    <numFmt numFmtId="180" formatCode="_-* #,##0_d_._-;\-* #,##0_d_._-;_-* &quot;-&quot;_d_._-;_-@_-"/>
    <numFmt numFmtId="181" formatCode="_-* #,##0.00_d_._-;\-* #,##0.00_d_._-;_-* &quot;-&quot;??_d_._-;_-@_-"/>
    <numFmt numFmtId="182" formatCode="_-* #,##0\ _D_M_-;\-* #,##0\ _D_M_-;_-* &quot;-&quot;\ _D_M_-;_-@_-"/>
    <numFmt numFmtId="183" formatCode="_-* #,##0.00\ _D_M_-;\-* #,##0.00\ _D_M_-;_-* &quot;-&quot;??\ _D_M_-;_-@_-"/>
    <numFmt numFmtId="184" formatCode="_-* #,##0.00_р_._-;\-* #,##0.00_р_._-;_-* \-??_р_._-;_-@_-"/>
    <numFmt numFmtId="185" formatCode="#,##0_);[Red]\(#,##0\)"/>
    <numFmt numFmtId="186" formatCode="0.0%"/>
    <numFmt numFmtId="187" formatCode="_(* #,##0_);_(* \(#,##0\);_(* &quot;-&quot;_);_(@_)"/>
    <numFmt numFmtId="188" formatCode="###\ ##\ ##"/>
    <numFmt numFmtId="189" formatCode="_(* #,##0_);_(* \(#,##0\);_(* &quot;-&quot;??_);_(@_)"/>
    <numFmt numFmtId="190" formatCode="_(* #,##0.000_);_(* \(#,##0.000\);_(* &quot;-&quot;???_);_(@_)"/>
    <numFmt numFmtId="191" formatCode="_-* #,##0_-;\-* #,##0_-;_-* &quot;-&quot;_-;_-@_-"/>
    <numFmt numFmtId="192" formatCode="_-* #,##0.00_-;\-* #,##0.00_-;_-* &quot;-&quot;??_-;_-@_-"/>
    <numFmt numFmtId="193" formatCode="0_);\(0\)"/>
    <numFmt numFmtId="194" formatCode="_-&quot;Ј&quot;* #,##0_-;\-&quot;Ј&quot;* #,##0_-;_-&quot;Ј&quot;* &quot;-&quot;_-;_-@_-"/>
    <numFmt numFmtId="195" formatCode="_-&quot;Ј&quot;* #,##0.00_-;\-&quot;Ј&quot;* #,##0.00_-;_-&quot;Ј&quot;* &quot;-&quot;??_-;_-@_-"/>
    <numFmt numFmtId="196" formatCode="0.000"/>
    <numFmt numFmtId="197" formatCode="0.00000"/>
    <numFmt numFmtId="198" formatCode="_-* #,##0.000_р_._-;\-* #,##0.000_р_._-;_-* &quot;-&quot;??_р_._-;_-@_-"/>
    <numFmt numFmtId="199" formatCode="0.0000000"/>
    <numFmt numFmtId="200" formatCode="0.000000"/>
    <numFmt numFmtId="201" formatCode="0.0000"/>
    <numFmt numFmtId="202" formatCode="#,##0.00000"/>
    <numFmt numFmtId="203" formatCode="#,##0.0000"/>
    <numFmt numFmtId="204" formatCode="#,##0.000"/>
    <numFmt numFmtId="205" formatCode="#,##0.000_ ;\-#,##0.000\ "/>
    <numFmt numFmtId="206" formatCode="[$-FC19]d\ mmmm\ yyyy\ &quot;г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 ;\-#,##0.00\ "/>
    <numFmt numFmtId="212" formatCode="#,##0.00000_ ;\-#,##0.00000\ 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0"/>
      <color indexed="8"/>
      <name val="Times New Roman"/>
      <family val="2"/>
    </font>
    <font>
      <u val="single"/>
      <sz val="10"/>
      <color indexed="36"/>
      <name val="Arial"/>
      <family val="2"/>
    </font>
    <font>
      <u val="single"/>
      <sz val="7.5"/>
      <color indexed="12"/>
      <name val="Arial Cyr"/>
      <family val="0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 CYR"/>
      <family val="1"/>
    </font>
    <font>
      <sz val="8"/>
      <name val="Arial"/>
      <family val="2"/>
    </font>
    <font>
      <sz val="8"/>
      <color indexed="62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MS Sans Serif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20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u val="singleAccounting"/>
      <sz val="12"/>
      <name val="Arial Cyr"/>
      <family val="0"/>
    </font>
    <font>
      <u val="single"/>
      <sz val="10"/>
      <name val="Times New Roman"/>
      <family val="1"/>
    </font>
    <font>
      <u val="single"/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31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71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4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99"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44" fontId="21" fillId="0" borderId="0">
      <alignment/>
      <protection locked="0"/>
    </xf>
    <xf numFmtId="44" fontId="21" fillId="0" borderId="0">
      <alignment/>
      <protection locked="0"/>
    </xf>
    <xf numFmtId="44" fontId="21" fillId="0" borderId="0">
      <alignment/>
      <protection locked="0"/>
    </xf>
    <xf numFmtId="179" fontId="22" fillId="0" borderId="0">
      <alignment/>
      <protection locked="0"/>
    </xf>
    <xf numFmtId="179" fontId="22" fillId="0" borderId="0">
      <alignment/>
      <protection locked="0"/>
    </xf>
    <xf numFmtId="179" fontId="21" fillId="0" borderId="1">
      <alignment/>
      <protection locked="0"/>
    </xf>
    <xf numFmtId="179" fontId="23" fillId="2" borderId="0">
      <alignment/>
      <protection/>
    </xf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3" fillId="4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3" fillId="6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3" fillId="8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3" fillId="10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3" fillId="12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3" fillId="5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0" fontId="0" fillId="14" borderId="0" applyNumberFormat="0" applyBorder="0" applyAlignment="0" applyProtection="0"/>
    <xf numFmtId="179" fontId="1" fillId="3" borderId="0" applyNumberFormat="0" applyBorder="0" applyAlignment="0" applyProtection="0"/>
    <xf numFmtId="179" fontId="1" fillId="15" borderId="0" applyNumberFormat="0" applyBorder="0" applyAlignment="0" applyProtection="0"/>
    <xf numFmtId="0" fontId="0" fillId="16" borderId="0" applyNumberFormat="0" applyBorder="0" applyAlignment="0" applyProtection="0"/>
    <xf numFmtId="179" fontId="1" fillId="5" borderId="0" applyNumberFormat="0" applyBorder="0" applyAlignment="0" applyProtection="0"/>
    <xf numFmtId="179" fontId="1" fillId="17" borderId="0" applyNumberFormat="0" applyBorder="0" applyAlignment="0" applyProtection="0"/>
    <xf numFmtId="0" fontId="0" fillId="18" borderId="0" applyNumberFormat="0" applyBorder="0" applyAlignment="0" applyProtection="0"/>
    <xf numFmtId="179" fontId="1" fillId="7" borderId="0" applyNumberFormat="0" applyBorder="0" applyAlignment="0" applyProtection="0"/>
    <xf numFmtId="179" fontId="1" fillId="19" borderId="0" applyNumberFormat="0" applyBorder="0" applyAlignment="0" applyProtection="0"/>
    <xf numFmtId="0" fontId="0" fillId="20" borderId="0" applyNumberFormat="0" applyBorder="0" applyAlignment="0" applyProtection="0"/>
    <xf numFmtId="179" fontId="1" fillId="9" borderId="0" applyNumberFormat="0" applyBorder="0" applyAlignment="0" applyProtection="0"/>
    <xf numFmtId="179" fontId="1" fillId="21" borderId="0" applyNumberFormat="0" applyBorder="0" applyAlignment="0" applyProtection="0"/>
    <xf numFmtId="0" fontId="0" fillId="22" borderId="0" applyNumberFormat="0" applyBorder="0" applyAlignment="0" applyProtection="0"/>
    <xf numFmtId="179" fontId="1" fillId="11" borderId="0" applyNumberFormat="0" applyBorder="0" applyAlignment="0" applyProtection="0"/>
    <xf numFmtId="179" fontId="1" fillId="23" borderId="0" applyNumberFormat="0" applyBorder="0" applyAlignment="0" applyProtection="0"/>
    <xf numFmtId="0" fontId="0" fillId="24" borderId="0" applyNumberFormat="0" applyBorder="0" applyAlignment="0" applyProtection="0"/>
    <xf numFmtId="179" fontId="1" fillId="25" borderId="0" applyNumberFormat="0" applyBorder="0" applyAlignment="0" applyProtection="0"/>
    <xf numFmtId="179" fontId="1" fillId="26" borderId="0" applyNumberFormat="0" applyBorder="0" applyAlignment="0" applyProtection="0"/>
    <xf numFmtId="179" fontId="1" fillId="25" borderId="0" applyNumberFormat="0" applyBorder="0" applyAlignment="0" applyProtection="0"/>
    <xf numFmtId="179" fontId="1" fillId="25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3" fillId="27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3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3" fillId="29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3" fillId="30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3" fillId="27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3" fillId="13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0" fillId="32" borderId="0" applyNumberFormat="0" applyBorder="0" applyAlignment="0" applyProtection="0"/>
    <xf numFmtId="179" fontId="1" fillId="12" borderId="0" applyNumberFormat="0" applyBorder="0" applyAlignment="0" applyProtection="0"/>
    <xf numFmtId="179" fontId="1" fillId="33" borderId="0" applyNumberFormat="0" applyBorder="0" applyAlignment="0" applyProtection="0"/>
    <xf numFmtId="0" fontId="0" fillId="34" borderId="0" applyNumberFormat="0" applyBorder="0" applyAlignment="0" applyProtection="0"/>
    <xf numFmtId="179" fontId="1" fillId="6" borderId="0" applyNumberFormat="0" applyBorder="0" applyAlignment="0" applyProtection="0"/>
    <xf numFmtId="179" fontId="1" fillId="35" borderId="0" applyNumberFormat="0" applyBorder="0" applyAlignment="0" applyProtection="0"/>
    <xf numFmtId="0" fontId="0" fillId="36" borderId="0" applyNumberFormat="0" applyBorder="0" applyAlignment="0" applyProtection="0"/>
    <xf numFmtId="179" fontId="1" fillId="28" borderId="0" applyNumberFormat="0" applyBorder="0" applyAlignment="0" applyProtection="0"/>
    <xf numFmtId="179" fontId="1" fillId="37" borderId="0" applyNumberFormat="0" applyBorder="0" applyAlignment="0" applyProtection="0"/>
    <xf numFmtId="0" fontId="0" fillId="38" borderId="0" applyNumberFormat="0" applyBorder="0" applyAlignment="0" applyProtection="0"/>
    <xf numFmtId="179" fontId="1" fillId="9" borderId="0" applyNumberFormat="0" applyBorder="0" applyAlignment="0" applyProtection="0"/>
    <xf numFmtId="179" fontId="1" fillId="21" borderId="0" applyNumberFormat="0" applyBorder="0" applyAlignment="0" applyProtection="0"/>
    <xf numFmtId="0" fontId="0" fillId="39" borderId="0" applyNumberFormat="0" applyBorder="0" applyAlignment="0" applyProtection="0"/>
    <xf numFmtId="179" fontId="1" fillId="12" borderId="0" applyNumberFormat="0" applyBorder="0" applyAlignment="0" applyProtection="0"/>
    <xf numFmtId="179" fontId="1" fillId="33" borderId="0" applyNumberFormat="0" applyBorder="0" applyAlignment="0" applyProtection="0"/>
    <xf numFmtId="0" fontId="0" fillId="40" borderId="0" applyNumberFormat="0" applyBorder="0" applyAlignment="0" applyProtection="0"/>
    <xf numFmtId="179" fontId="1" fillId="31" borderId="0" applyNumberFormat="0" applyBorder="0" applyAlignment="0" applyProtection="0"/>
    <xf numFmtId="179" fontId="1" fillId="41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56" fillId="27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56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56" fillId="29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56" fillId="30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56" fillId="27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56" fillId="13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0" fontId="116" fillId="46" borderId="0" applyNumberFormat="0" applyBorder="0" applyAlignment="0" applyProtection="0"/>
    <xf numFmtId="179" fontId="10" fillId="42" borderId="0" applyNumberFormat="0" applyBorder="0" applyAlignment="0" applyProtection="0"/>
    <xf numFmtId="179" fontId="10" fillId="47" borderId="0" applyNumberFormat="0" applyBorder="0" applyAlignment="0" applyProtection="0"/>
    <xf numFmtId="0" fontId="116" fillId="48" borderId="0" applyNumberFormat="0" applyBorder="0" applyAlignment="0" applyProtection="0"/>
    <xf numFmtId="179" fontId="10" fillId="6" borderId="0" applyNumberFormat="0" applyBorder="0" applyAlignment="0" applyProtection="0"/>
    <xf numFmtId="179" fontId="10" fillId="35" borderId="0" applyNumberFormat="0" applyBorder="0" applyAlignment="0" applyProtection="0"/>
    <xf numFmtId="0" fontId="116" fillId="49" borderId="0" applyNumberFormat="0" applyBorder="0" applyAlignment="0" applyProtection="0"/>
    <xf numFmtId="179" fontId="10" fillId="28" borderId="0" applyNumberFormat="0" applyBorder="0" applyAlignment="0" applyProtection="0"/>
    <xf numFmtId="179" fontId="10" fillId="37" borderId="0" applyNumberFormat="0" applyBorder="0" applyAlignment="0" applyProtection="0"/>
    <xf numFmtId="0" fontId="116" fillId="50" borderId="0" applyNumberFormat="0" applyBorder="0" applyAlignment="0" applyProtection="0"/>
    <xf numFmtId="179" fontId="10" fillId="43" borderId="0" applyNumberFormat="0" applyBorder="0" applyAlignment="0" applyProtection="0"/>
    <xf numFmtId="179" fontId="10" fillId="51" borderId="0" applyNumberFormat="0" applyBorder="0" applyAlignment="0" applyProtection="0"/>
    <xf numFmtId="0" fontId="116" fillId="52" borderId="0" applyNumberFormat="0" applyBorder="0" applyAlignment="0" applyProtection="0"/>
    <xf numFmtId="179" fontId="10" fillId="44" borderId="0" applyNumberFormat="0" applyBorder="0" applyAlignment="0" applyProtection="0"/>
    <xf numFmtId="179" fontId="10" fillId="53" borderId="0" applyNumberFormat="0" applyBorder="0" applyAlignment="0" applyProtection="0"/>
    <xf numFmtId="0" fontId="116" fillId="54" borderId="0" applyNumberFormat="0" applyBorder="0" applyAlignment="0" applyProtection="0"/>
    <xf numFmtId="179" fontId="10" fillId="45" borderId="0" applyNumberFormat="0" applyBorder="0" applyAlignment="0" applyProtection="0"/>
    <xf numFmtId="179" fontId="10" fillId="55" borderId="0" applyNumberFormat="0" applyBorder="0" applyAlignment="0" applyProtection="0"/>
    <xf numFmtId="179" fontId="10" fillId="56" borderId="0" applyNumberFormat="0" applyBorder="0" applyAlignment="0" applyProtection="0"/>
    <xf numFmtId="179" fontId="1" fillId="57" borderId="0" applyNumberFormat="0" applyBorder="0" applyAlignment="0" applyProtection="0"/>
    <xf numFmtId="179" fontId="1" fillId="58" borderId="0" applyNumberFormat="0" applyBorder="0" applyAlignment="0" applyProtection="0"/>
    <xf numFmtId="179" fontId="1" fillId="59" borderId="0" applyNumberFormat="0" applyBorder="0" applyAlignment="0" applyProtection="0"/>
    <xf numFmtId="179" fontId="1" fillId="25" borderId="0" applyNumberFormat="0" applyBorder="0" applyAlignment="0" applyProtection="0"/>
    <xf numFmtId="179" fontId="10" fillId="60" borderId="0" applyNumberFormat="0" applyBorder="0" applyAlignment="0" applyProtection="0"/>
    <xf numFmtId="179" fontId="10" fillId="61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63" borderId="0" applyNumberFormat="0" applyBorder="0" applyAlignment="0" applyProtection="0"/>
    <xf numFmtId="179" fontId="1" fillId="64" borderId="0" applyNumberFormat="0" applyBorder="0" applyAlignment="0" applyProtection="0"/>
    <xf numFmtId="179" fontId="1" fillId="65" borderId="0" applyNumberFormat="0" applyBorder="0" applyAlignment="0" applyProtection="0"/>
    <xf numFmtId="179" fontId="1" fillId="66" borderId="0" applyNumberFormat="0" applyBorder="0" applyAlignment="0" applyProtection="0"/>
    <xf numFmtId="179" fontId="1" fillId="67" borderId="0" applyNumberFormat="0" applyBorder="0" applyAlignment="0" applyProtection="0"/>
    <xf numFmtId="179" fontId="10" fillId="68" borderId="0" applyNumberFormat="0" applyBorder="0" applyAlignment="0" applyProtection="0"/>
    <xf numFmtId="179" fontId="10" fillId="66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29" borderId="0" applyNumberFormat="0" applyBorder="0" applyAlignment="0" applyProtection="0"/>
    <xf numFmtId="179" fontId="1" fillId="70" borderId="0" applyNumberFormat="0" applyBorder="0" applyAlignment="0" applyProtection="0"/>
    <xf numFmtId="179" fontId="1" fillId="71" borderId="0" applyNumberFormat="0" applyBorder="0" applyAlignment="0" applyProtection="0"/>
    <xf numFmtId="179" fontId="1" fillId="67" borderId="0" applyNumberFormat="0" applyBorder="0" applyAlignment="0" applyProtection="0"/>
    <xf numFmtId="179" fontId="1" fillId="72" borderId="0" applyNumberFormat="0" applyBorder="0" applyAlignment="0" applyProtection="0"/>
    <xf numFmtId="179" fontId="10" fillId="25" borderId="0" applyNumberFormat="0" applyBorder="0" applyAlignment="0" applyProtection="0"/>
    <xf numFmtId="179" fontId="10" fillId="73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43" borderId="0" applyNumberFormat="0" applyBorder="0" applyAlignment="0" applyProtection="0"/>
    <xf numFmtId="179" fontId="1" fillId="67" borderId="0" applyNumberFormat="0" applyBorder="0" applyAlignment="0" applyProtection="0"/>
    <xf numFmtId="179" fontId="1" fillId="65" borderId="0" applyNumberFormat="0" applyBorder="0" applyAlignment="0" applyProtection="0"/>
    <xf numFmtId="179" fontId="1" fillId="25" borderId="0" applyNumberFormat="0" applyBorder="0" applyAlignment="0" applyProtection="0"/>
    <xf numFmtId="179" fontId="1" fillId="68" borderId="0" applyNumberFormat="0" applyBorder="0" applyAlignment="0" applyProtection="0"/>
    <xf numFmtId="179" fontId="10" fillId="25" borderId="0" applyNumberFormat="0" applyBorder="0" applyAlignment="0" applyProtection="0"/>
    <xf numFmtId="179" fontId="10" fillId="67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4" borderId="0" applyNumberFormat="0" applyBorder="0" applyAlignment="0" applyProtection="0"/>
    <xf numFmtId="179" fontId="1" fillId="57" borderId="0" applyNumberFormat="0" applyBorder="0" applyAlignment="0" applyProtection="0"/>
    <xf numFmtId="179" fontId="1" fillId="70" borderId="0" applyNumberFormat="0" applyBorder="0" applyAlignment="0" applyProtection="0"/>
    <xf numFmtId="179" fontId="1" fillId="59" borderId="0" applyNumberFormat="0" applyBorder="0" applyAlignment="0" applyProtection="0"/>
    <xf numFmtId="179" fontId="10" fillId="59" borderId="0" applyNumberFormat="0" applyBorder="0" applyAlignment="0" applyProtection="0"/>
    <xf numFmtId="179" fontId="10" fillId="61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76" borderId="0" applyNumberFormat="0" applyBorder="0" applyAlignment="0" applyProtection="0"/>
    <xf numFmtId="179" fontId="1" fillId="77" borderId="0" applyNumberFormat="0" applyBorder="0" applyAlignment="0" applyProtection="0"/>
    <xf numFmtId="179" fontId="1" fillId="66" borderId="0" applyNumberFormat="0" applyBorder="0" applyAlignment="0" applyProtection="0"/>
    <xf numFmtId="179" fontId="1" fillId="78" borderId="0" applyNumberFormat="0" applyBorder="0" applyAlignment="0" applyProtection="0"/>
    <xf numFmtId="179" fontId="10" fillId="78" borderId="0" applyNumberFormat="0" applyBorder="0" applyAlignment="0" applyProtection="0"/>
    <xf numFmtId="179" fontId="10" fillId="79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88" fontId="69" fillId="81" borderId="0">
      <alignment horizontal="center" vertical="center"/>
      <protection/>
    </xf>
    <xf numFmtId="193" fontId="70" fillId="0" borderId="2" applyFont="0" applyFill="0">
      <alignment horizontal="right" vertical="center"/>
      <protection locked="0"/>
    </xf>
    <xf numFmtId="193" fontId="70" fillId="0" borderId="0" applyFont="0" applyBorder="0" applyProtection="0">
      <alignment vertical="center"/>
    </xf>
    <xf numFmtId="188" fontId="8" fillId="0" borderId="0" applyNumberFormat="0" applyFont="0" applyAlignment="0">
      <protection/>
    </xf>
    <xf numFmtId="39" fontId="71" fillId="30" borderId="0" applyNumberFormat="0" applyBorder="0">
      <alignment vertical="center"/>
      <protection/>
    </xf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57" fillId="66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" fillId="0" borderId="0">
      <alignment horizontal="left"/>
      <protection/>
    </xf>
    <xf numFmtId="189" fontId="71" fillId="82" borderId="3">
      <alignment vertical="center"/>
      <protection/>
    </xf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58" fillId="83" borderId="4" applyNumberFormat="0" applyAlignment="0" applyProtection="0"/>
    <xf numFmtId="189" fontId="71" fillId="84" borderId="3">
      <alignment vertical="center"/>
      <protection/>
    </xf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37" fontId="72" fillId="63" borderId="3">
      <alignment horizontal="center" vertical="center"/>
      <protection/>
    </xf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68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11" fillId="86" borderId="0" applyNumberFormat="0" applyBorder="0" applyAlignment="0" applyProtection="0"/>
    <xf numFmtId="179" fontId="11" fillId="87" borderId="0" applyNumberFormat="0" applyBorder="0" applyAlignment="0" applyProtection="0"/>
    <xf numFmtId="179" fontId="11" fillId="88" borderId="0" applyNumberFormat="0" applyBorder="0" applyAlignment="0" applyProtection="0"/>
    <xf numFmtId="179" fontId="11" fillId="89" borderId="0" applyNumberFormat="0" applyBorder="0" applyAlignment="0" applyProtection="0"/>
    <xf numFmtId="179" fontId="11" fillId="90" borderId="0" applyNumberFormat="0" applyBorder="0" applyAlignment="0" applyProtection="0"/>
    <xf numFmtId="179" fontId="20" fillId="0" borderId="0" applyFon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179" fontId="8" fillId="0" borderId="0" applyNumberFormat="0" applyFont="0">
      <alignment wrapText="1"/>
      <protection/>
    </xf>
    <xf numFmtId="187" fontId="2" fillId="28" borderId="3" applyBorder="0">
      <alignment horizontal="center" vertical="center"/>
      <protection/>
    </xf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91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60" fillId="0" borderId="7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61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62" fillId="0" borderId="10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71" fillId="92" borderId="3">
      <alignment horizontal="center" vertical="center" wrapText="1"/>
      <protection locked="0"/>
    </xf>
    <xf numFmtId="179" fontId="47" fillId="0" borderId="0" applyNumberForma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63" fillId="78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87" fontId="2" fillId="93" borderId="3">
      <alignment horizontal="center" vertical="center"/>
      <protection locked="0"/>
    </xf>
    <xf numFmtId="189" fontId="8" fillId="94" borderId="3">
      <alignment vertical="center"/>
      <protection/>
    </xf>
    <xf numFmtId="188" fontId="73" fillId="95" borderId="11" applyBorder="0" applyAlignment="0">
      <protection/>
    </xf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64" fillId="0" borderId="13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78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74" fillId="30" borderId="3" applyFont="0" applyBorder="0" applyAlignment="0">
      <protection/>
    </xf>
    <xf numFmtId="179" fontId="23" fillId="0" borderId="14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35" fillId="0" borderId="0">
      <alignment/>
      <protection/>
    </xf>
    <xf numFmtId="179" fontId="36" fillId="0" borderId="0">
      <alignment/>
      <protection/>
    </xf>
    <xf numFmtId="179" fontId="2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8" fillId="77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83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51" fillId="30" borderId="0">
      <alignment vertical="center"/>
      <protection/>
    </xf>
    <xf numFmtId="179" fontId="8" fillId="0" borderId="0">
      <alignment/>
      <protection locked="0"/>
    </xf>
    <xf numFmtId="179" fontId="36" fillId="0" borderId="0" applyNumberFormat="0">
      <alignment horizontal="left"/>
      <protection/>
    </xf>
    <xf numFmtId="189" fontId="75" fillId="94" borderId="3">
      <alignment horizontal="center" vertical="center" wrapText="1"/>
      <protection locked="0"/>
    </xf>
    <xf numFmtId="179" fontId="8" fillId="0" borderId="0">
      <alignment vertical="center"/>
      <protection/>
    </xf>
    <xf numFmtId="179" fontId="3" fillId="10" borderId="0">
      <alignment horizontal="left" vertical="top"/>
      <protection/>
    </xf>
    <xf numFmtId="179" fontId="4" fillId="30" borderId="0">
      <alignment horizontal="center" vertical="center"/>
      <protection/>
    </xf>
    <xf numFmtId="4" fontId="12" fillId="96" borderId="17" applyNumberFormat="0" applyProtection="0">
      <alignment vertical="center"/>
    </xf>
    <xf numFmtId="4" fontId="54" fillId="96" borderId="18" applyNumberFormat="0" applyProtection="0">
      <alignment vertical="center"/>
    </xf>
    <xf numFmtId="4" fontId="13" fillId="96" borderId="17" applyNumberFormat="0" applyProtection="0">
      <alignment vertical="center"/>
    </xf>
    <xf numFmtId="4" fontId="55" fillId="96" borderId="18" applyNumberFormat="0" applyProtection="0">
      <alignment vertical="center"/>
    </xf>
    <xf numFmtId="4" fontId="12" fillId="96" borderId="17" applyNumberFormat="0" applyProtection="0">
      <alignment horizontal="left" vertical="center" indent="1"/>
    </xf>
    <xf numFmtId="4" fontId="54" fillId="96" borderId="18" applyNumberFormat="0" applyProtection="0">
      <alignment horizontal="left" vertical="center" indent="1"/>
    </xf>
    <xf numFmtId="179" fontId="12" fillId="96" borderId="17" applyNumberFormat="0" applyProtection="0">
      <alignment horizontal="left" vertical="top" indent="1"/>
    </xf>
    <xf numFmtId="179" fontId="66" fillId="96" borderId="17" applyNumberFormat="0" applyProtection="0">
      <alignment horizontal="left" vertical="top" indent="1"/>
    </xf>
    <xf numFmtId="4" fontId="12" fillId="4" borderId="0" applyNumberFormat="0" applyProtection="0">
      <alignment horizontal="left" vertical="center" indent="1"/>
    </xf>
    <xf numFmtId="4" fontId="54" fillId="44" borderId="18" applyNumberFormat="0" applyProtection="0">
      <alignment horizontal="left" vertical="center" indent="1"/>
    </xf>
    <xf numFmtId="4" fontId="3" fillId="5" borderId="17" applyNumberFormat="0" applyProtection="0">
      <alignment horizontal="right" vertical="center"/>
    </xf>
    <xf numFmtId="4" fontId="54" fillId="5" borderId="18" applyNumberFormat="0" applyProtection="0">
      <alignment horizontal="right" vertical="center"/>
    </xf>
    <xf numFmtId="4" fontId="3" fillId="6" borderId="17" applyNumberFormat="0" applyProtection="0">
      <alignment horizontal="right" vertical="center"/>
    </xf>
    <xf numFmtId="4" fontId="54" fillId="97" borderId="18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54" fillId="63" borderId="19" applyNumberFormat="0" applyProtection="0">
      <alignment horizontal="right" vertical="center"/>
    </xf>
    <xf numFmtId="4" fontId="3" fillId="31" borderId="17" applyNumberFormat="0" applyProtection="0">
      <alignment horizontal="right" vertical="center"/>
    </xf>
    <xf numFmtId="4" fontId="54" fillId="31" borderId="18" applyNumberFormat="0" applyProtection="0">
      <alignment horizontal="right" vertical="center"/>
    </xf>
    <xf numFmtId="4" fontId="3" fillId="45" borderId="17" applyNumberFormat="0" applyProtection="0">
      <alignment horizontal="right" vertical="center"/>
    </xf>
    <xf numFmtId="4" fontId="54" fillId="45" borderId="18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54" fillId="76" borderId="18" applyNumberFormat="0" applyProtection="0">
      <alignment horizontal="right" vertical="center"/>
    </xf>
    <xf numFmtId="4" fontId="3" fillId="29" borderId="17" applyNumberFormat="0" applyProtection="0">
      <alignment horizontal="right" vertical="center"/>
    </xf>
    <xf numFmtId="4" fontId="54" fillId="29" borderId="18" applyNumberFormat="0" applyProtection="0">
      <alignment horizontal="right" vertical="center"/>
    </xf>
    <xf numFmtId="4" fontId="3" fillId="98" borderId="17" applyNumberFormat="0" applyProtection="0">
      <alignment horizontal="right" vertical="center"/>
    </xf>
    <xf numFmtId="4" fontId="54" fillId="98" borderId="18" applyNumberFormat="0" applyProtection="0">
      <alignment horizontal="right" vertical="center"/>
    </xf>
    <xf numFmtId="4" fontId="3" fillId="28" borderId="17" applyNumberFormat="0" applyProtection="0">
      <alignment horizontal="right" vertical="center"/>
    </xf>
    <xf numFmtId="4" fontId="54" fillId="28" borderId="18" applyNumberFormat="0" applyProtection="0">
      <alignment horizontal="right" vertical="center"/>
    </xf>
    <xf numFmtId="4" fontId="12" fillId="99" borderId="20" applyNumberFormat="0" applyProtection="0">
      <alignment horizontal="left" vertical="center" indent="1"/>
    </xf>
    <xf numFmtId="4" fontId="54" fillId="99" borderId="19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" fillId="27" borderId="19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4" fontId="8" fillId="27" borderId="19" applyNumberFormat="0" applyProtection="0">
      <alignment horizontal="left" vertical="center" indent="1"/>
    </xf>
    <xf numFmtId="4" fontId="3" fillId="4" borderId="17" applyNumberFormat="0" applyProtection="0">
      <alignment horizontal="right" vertical="center"/>
    </xf>
    <xf numFmtId="4" fontId="54" fillId="4" borderId="18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54" fillId="84" borderId="19" applyNumberFormat="0" applyProtection="0">
      <alignment horizontal="left" vertical="center" indent="1"/>
    </xf>
    <xf numFmtId="4" fontId="3" fillId="4" borderId="0" applyNumberFormat="0" applyProtection="0">
      <alignment horizontal="left" vertical="center" indent="1"/>
    </xf>
    <xf numFmtId="4" fontId="54" fillId="4" borderId="19" applyNumberFormat="0" applyProtection="0">
      <alignment horizontal="left" vertical="center" indent="1"/>
    </xf>
    <xf numFmtId="179" fontId="8" fillId="27" borderId="17" applyNumberFormat="0" applyProtection="0">
      <alignment horizontal="left" vertical="center" indent="1"/>
    </xf>
    <xf numFmtId="179" fontId="54" fillId="30" borderId="18" applyNumberFormat="0" applyProtection="0">
      <alignment horizontal="left" vertical="center" indent="1"/>
    </xf>
    <xf numFmtId="179" fontId="8" fillId="27" borderId="17" applyNumberFormat="0" applyProtection="0">
      <alignment horizontal="left" vertical="top" indent="1"/>
    </xf>
    <xf numFmtId="179" fontId="54" fillId="27" borderId="17" applyNumberFormat="0" applyProtection="0">
      <alignment horizontal="left" vertical="top" indent="1"/>
    </xf>
    <xf numFmtId="179" fontId="8" fillId="4" borderId="17" applyNumberFormat="0" applyProtection="0">
      <alignment horizontal="left" vertical="center" indent="1"/>
    </xf>
    <xf numFmtId="179" fontId="54" fillId="95" borderId="18" applyNumberFormat="0" applyProtection="0">
      <alignment horizontal="left" vertical="center" indent="1"/>
    </xf>
    <xf numFmtId="179" fontId="8" fillId="4" borderId="17" applyNumberFormat="0" applyProtection="0">
      <alignment horizontal="left" vertical="top" indent="1"/>
    </xf>
    <xf numFmtId="179" fontId="54" fillId="4" borderId="17" applyNumberFormat="0" applyProtection="0">
      <alignment horizontal="left" vertical="top" indent="1"/>
    </xf>
    <xf numFmtId="179" fontId="8" fillId="12" borderId="17" applyNumberFormat="0" applyProtection="0">
      <alignment horizontal="left" vertical="center" indent="1"/>
    </xf>
    <xf numFmtId="179" fontId="54" fillId="12" borderId="18" applyNumberFormat="0" applyProtection="0">
      <alignment horizontal="left" vertical="center" indent="1"/>
    </xf>
    <xf numFmtId="179" fontId="8" fillId="12" borderId="17" applyNumberFormat="0" applyProtection="0">
      <alignment horizontal="left" vertical="top" indent="1"/>
    </xf>
    <xf numFmtId="179" fontId="54" fillId="12" borderId="17" applyNumberFormat="0" applyProtection="0">
      <alignment horizontal="left" vertical="top" indent="1"/>
    </xf>
    <xf numFmtId="179" fontId="8" fillId="84" borderId="17" applyNumberFormat="0" applyProtection="0">
      <alignment horizontal="left" vertical="center" indent="1"/>
    </xf>
    <xf numFmtId="179" fontId="8" fillId="84" borderId="17" applyNumberFormat="0" applyProtection="0">
      <alignment horizontal="left" vertical="center" indent="1"/>
    </xf>
    <xf numFmtId="179" fontId="54" fillId="84" borderId="18" applyNumberFormat="0" applyProtection="0">
      <alignment horizontal="left" vertical="center" indent="1"/>
    </xf>
    <xf numFmtId="179" fontId="8" fillId="84" borderId="17" applyNumberFormat="0" applyProtection="0">
      <alignment horizontal="left" vertical="top" indent="1"/>
    </xf>
    <xf numFmtId="179" fontId="54" fillId="84" borderId="17" applyNumberFormat="0" applyProtection="0">
      <alignment horizontal="left" vertical="top" indent="1"/>
    </xf>
    <xf numFmtId="179" fontId="8" fillId="10" borderId="3" applyNumberFormat="0">
      <alignment/>
      <protection locked="0"/>
    </xf>
    <xf numFmtId="179" fontId="54" fillId="10" borderId="21" applyNumberFormat="0">
      <alignment/>
      <protection locked="0"/>
    </xf>
    <xf numFmtId="179" fontId="65" fillId="27" borderId="22" applyBorder="0">
      <alignment/>
      <protection/>
    </xf>
    <xf numFmtId="4" fontId="3" fillId="8" borderId="17" applyNumberFormat="0" applyProtection="0">
      <alignment vertical="center"/>
    </xf>
    <xf numFmtId="4" fontId="4" fillId="8" borderId="17" applyNumberFormat="0" applyProtection="0">
      <alignment vertical="center"/>
    </xf>
    <xf numFmtId="4" fontId="15" fillId="8" borderId="17" applyNumberFormat="0" applyProtection="0">
      <alignment vertical="center"/>
    </xf>
    <xf numFmtId="4" fontId="55" fillId="8" borderId="3" applyNumberFormat="0" applyProtection="0">
      <alignment vertical="center"/>
    </xf>
    <xf numFmtId="4" fontId="3" fillId="8" borderId="17" applyNumberFormat="0" applyProtection="0">
      <alignment horizontal="left" vertical="center" indent="1"/>
    </xf>
    <xf numFmtId="4" fontId="4" fillId="30" borderId="17" applyNumberFormat="0" applyProtection="0">
      <alignment horizontal="left" vertical="center" indent="1"/>
    </xf>
    <xf numFmtId="179" fontId="3" fillId="8" borderId="17" applyNumberFormat="0" applyProtection="0">
      <alignment horizontal="left" vertical="top" indent="1"/>
    </xf>
    <xf numFmtId="179" fontId="4" fillId="8" borderId="17" applyNumberFormat="0" applyProtection="0">
      <alignment horizontal="left" vertical="top" indent="1"/>
    </xf>
    <xf numFmtId="4" fontId="3" fillId="84" borderId="17" applyNumberFormat="0" applyProtection="0">
      <alignment horizontal="right" vertical="center"/>
    </xf>
    <xf numFmtId="4" fontId="3" fillId="84" borderId="17" applyNumberFormat="0" applyProtection="0">
      <alignment horizontal="right" vertical="center"/>
    </xf>
    <xf numFmtId="4" fontId="54" fillId="0" borderId="18" applyNumberFormat="0" applyProtection="0">
      <alignment horizontal="right" vertical="center"/>
    </xf>
    <xf numFmtId="4" fontId="15" fillId="84" borderId="17" applyNumberFormat="0" applyProtection="0">
      <alignment horizontal="right" vertical="center"/>
    </xf>
    <xf numFmtId="4" fontId="15" fillId="84" borderId="17" applyNumberFormat="0" applyProtection="0">
      <alignment horizontal="right" vertical="center"/>
    </xf>
    <xf numFmtId="4" fontId="55" fillId="10" borderId="18" applyNumberFormat="0" applyProtection="0">
      <alignment horizontal="right" vertical="center"/>
    </xf>
    <xf numFmtId="4" fontId="3" fillId="4" borderId="1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54" fillId="44" borderId="18" applyNumberFormat="0" applyProtection="0">
      <alignment horizontal="left" vertical="center" indent="1"/>
    </xf>
    <xf numFmtId="179" fontId="3" fillId="4" borderId="17" applyNumberFormat="0" applyProtection="0">
      <alignment horizontal="left" vertical="top" indent="1"/>
    </xf>
    <xf numFmtId="179" fontId="4" fillId="4" borderId="17" applyNumberFormat="0" applyProtection="0">
      <alignment horizontal="left" vertical="top" indent="1"/>
    </xf>
    <xf numFmtId="4" fontId="16" fillId="100" borderId="0" applyNumberFormat="0" applyProtection="0">
      <alignment horizontal="left" vertical="center" indent="1"/>
    </xf>
    <xf numFmtId="4" fontId="67" fillId="100" borderId="19" applyNumberFormat="0" applyProtection="0">
      <alignment horizontal="left" vertical="center" indent="1"/>
    </xf>
    <xf numFmtId="179" fontId="54" fillId="101" borderId="3">
      <alignment/>
      <protection/>
    </xf>
    <xf numFmtId="4" fontId="17" fillId="84" borderId="17" applyNumberFormat="0" applyProtection="0">
      <alignment horizontal="right" vertical="center"/>
    </xf>
    <xf numFmtId="4" fontId="68" fillId="10" borderId="18" applyNumberFormat="0" applyProtection="0">
      <alignment horizontal="right" vertical="center"/>
    </xf>
    <xf numFmtId="179" fontId="38" fillId="102" borderId="0">
      <alignment/>
      <protection/>
    </xf>
    <xf numFmtId="49" fontId="39" fillId="102" borderId="0">
      <alignment/>
      <protection/>
    </xf>
    <xf numFmtId="49" fontId="40" fillId="102" borderId="23">
      <alignment/>
      <protection/>
    </xf>
    <xf numFmtId="49" fontId="40" fillId="102" borderId="0">
      <alignment/>
      <protection/>
    </xf>
    <xf numFmtId="179" fontId="38" fillId="10" borderId="23">
      <alignment/>
      <protection locked="0"/>
    </xf>
    <xf numFmtId="179" fontId="38" fillId="102" borderId="0">
      <alignment/>
      <protection/>
    </xf>
    <xf numFmtId="179" fontId="40" fillId="103" borderId="0">
      <alignment/>
      <protection/>
    </xf>
    <xf numFmtId="179" fontId="40" fillId="28" borderId="0">
      <alignment/>
      <protection/>
    </xf>
    <xf numFmtId="179" fontId="40" fillId="31" borderId="0">
      <alignment/>
      <protection/>
    </xf>
    <xf numFmtId="179" fontId="18" fillId="0" borderId="0" applyNumberFormat="0" applyFill="0" applyBorder="0" applyAlignment="0" applyProtection="0"/>
    <xf numFmtId="190" fontId="8" fillId="81" borderId="3">
      <alignment vertical="center"/>
      <protection/>
    </xf>
    <xf numFmtId="179" fontId="8" fillId="104" borderId="0">
      <alignment/>
      <protection/>
    </xf>
    <xf numFmtId="189" fontId="8" fillId="10" borderId="24" applyNumberFormat="0" applyFont="0" applyAlignment="0">
      <protection/>
    </xf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49" fontId="76" fillId="30" borderId="3" applyNumberFormat="0" applyBorder="0">
      <alignment horizontal="center" vertical="center" wrapText="1"/>
      <protection/>
    </xf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6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48" fillId="0" borderId="0">
      <alignment/>
      <protection/>
    </xf>
    <xf numFmtId="189" fontId="77" fillId="63" borderId="27">
      <alignment horizontal="center" vertical="center"/>
      <protection/>
    </xf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8" fillId="105" borderId="14">
      <alignment vertical="center"/>
      <protection locked="0"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9" fontId="8" fillId="106" borderId="3" applyNumberFormat="0" applyFill="0" applyBorder="0" applyProtection="0">
      <alignment vertical="center"/>
    </xf>
    <xf numFmtId="179" fontId="20" fillId="0" borderId="3">
      <alignment horizontal="center"/>
      <protection/>
    </xf>
    <xf numFmtId="179" fontId="2" fillId="0" borderId="0">
      <alignment vertical="top"/>
      <protection/>
    </xf>
    <xf numFmtId="179" fontId="2" fillId="0" borderId="0">
      <alignment vertical="top"/>
      <protection/>
    </xf>
    <xf numFmtId="0" fontId="116" fillId="107" borderId="0" applyNumberFormat="0" applyBorder="0" applyAlignment="0" applyProtection="0"/>
    <xf numFmtId="179" fontId="10" fillId="56" borderId="0" applyNumberFormat="0" applyBorder="0" applyAlignment="0" applyProtection="0"/>
    <xf numFmtId="179" fontId="10" fillId="108" borderId="0" applyNumberFormat="0" applyBorder="0" applyAlignment="0" applyProtection="0"/>
    <xf numFmtId="0" fontId="116" fillId="109" borderId="0" applyNumberFormat="0" applyBorder="0" applyAlignment="0" applyProtection="0"/>
    <xf numFmtId="179" fontId="10" fillId="63" borderId="0" applyNumberFormat="0" applyBorder="0" applyAlignment="0" applyProtection="0"/>
    <xf numFmtId="179" fontId="10" fillId="110" borderId="0" applyNumberFormat="0" applyBorder="0" applyAlignment="0" applyProtection="0"/>
    <xf numFmtId="0" fontId="116" fillId="111" borderId="0" applyNumberFormat="0" applyBorder="0" applyAlignment="0" applyProtection="0"/>
    <xf numFmtId="179" fontId="10" fillId="29" borderId="0" applyNumberFormat="0" applyBorder="0" applyAlignment="0" applyProtection="0"/>
    <xf numFmtId="179" fontId="10" fillId="112" borderId="0" applyNumberFormat="0" applyBorder="0" applyAlignment="0" applyProtection="0"/>
    <xf numFmtId="0" fontId="116" fillId="113" borderId="0" applyNumberFormat="0" applyBorder="0" applyAlignment="0" applyProtection="0"/>
    <xf numFmtId="179" fontId="10" fillId="43" borderId="0" applyNumberFormat="0" applyBorder="0" applyAlignment="0" applyProtection="0"/>
    <xf numFmtId="179" fontId="10" fillId="51" borderId="0" applyNumberFormat="0" applyBorder="0" applyAlignment="0" applyProtection="0"/>
    <xf numFmtId="0" fontId="116" fillId="114" borderId="0" applyNumberFormat="0" applyBorder="0" applyAlignment="0" applyProtection="0"/>
    <xf numFmtId="179" fontId="10" fillId="44" borderId="0" applyNumberFormat="0" applyBorder="0" applyAlignment="0" applyProtection="0"/>
    <xf numFmtId="179" fontId="10" fillId="53" borderId="0" applyNumberFormat="0" applyBorder="0" applyAlignment="0" applyProtection="0"/>
    <xf numFmtId="0" fontId="116" fillId="115" borderId="0" applyNumberFormat="0" applyBorder="0" applyAlignment="0" applyProtection="0"/>
    <xf numFmtId="179" fontId="10" fillId="76" borderId="0" applyNumberFormat="0" applyBorder="0" applyAlignment="0" applyProtection="0"/>
    <xf numFmtId="179" fontId="10" fillId="116" borderId="0" applyNumberFormat="0" applyBorder="0" applyAlignment="0" applyProtection="0"/>
    <xf numFmtId="178" fontId="2" fillId="0" borderId="28">
      <alignment/>
      <protection locked="0"/>
    </xf>
    <xf numFmtId="0" fontId="117" fillId="117" borderId="29" applyNumberFormat="0" applyAlignment="0" applyProtection="0"/>
    <xf numFmtId="179" fontId="32" fillId="25" borderId="4" applyNumberFormat="0" applyAlignment="0" applyProtection="0"/>
    <xf numFmtId="179" fontId="32" fillId="26" borderId="4" applyNumberFormat="0" applyAlignment="0" applyProtection="0"/>
    <xf numFmtId="179" fontId="32" fillId="25" borderId="4" applyNumberFormat="0" applyAlignment="0" applyProtection="0"/>
    <xf numFmtId="179" fontId="20" fillId="0" borderId="3">
      <alignment horizontal="center"/>
      <protection/>
    </xf>
    <xf numFmtId="179" fontId="20" fillId="0" borderId="0">
      <alignment vertical="top"/>
      <protection/>
    </xf>
    <xf numFmtId="0" fontId="118" fillId="118" borderId="30" applyNumberFormat="0" applyAlignment="0" applyProtection="0"/>
    <xf numFmtId="179" fontId="37" fillId="30" borderId="16" applyNumberFormat="0" applyAlignment="0" applyProtection="0"/>
    <xf numFmtId="179" fontId="37" fillId="119" borderId="16" applyNumberFormat="0" applyAlignment="0" applyProtection="0"/>
    <xf numFmtId="0" fontId="119" fillId="118" borderId="29" applyNumberFormat="0" applyAlignment="0" applyProtection="0"/>
    <xf numFmtId="179" fontId="25" fillId="30" borderId="4" applyNumberFormat="0" applyAlignment="0" applyProtection="0"/>
    <xf numFmtId="179" fontId="25" fillId="119" borderId="4" applyNumberFormat="0" applyAlignment="0" applyProtection="0"/>
    <xf numFmtId="0" fontId="8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43" fillId="0" borderId="0" applyBorder="0">
      <alignment horizontal="center" vertical="center" wrapText="1"/>
      <protection/>
    </xf>
    <xf numFmtId="0" fontId="120" fillId="0" borderId="31" applyNumberFormat="0" applyFill="0" applyAlignment="0" applyProtection="0"/>
    <xf numFmtId="179" fontId="29" fillId="0" borderId="6" applyNumberFormat="0" applyFill="0" applyAlignment="0" applyProtection="0"/>
    <xf numFmtId="0" fontId="121" fillId="0" borderId="32" applyNumberFormat="0" applyFill="0" applyAlignment="0" applyProtection="0"/>
    <xf numFmtId="179" fontId="30" fillId="0" borderId="8" applyNumberFormat="0" applyFill="0" applyAlignment="0" applyProtection="0"/>
    <xf numFmtId="0" fontId="122" fillId="0" borderId="33" applyNumberFormat="0" applyFill="0" applyAlignment="0" applyProtection="0"/>
    <xf numFmtId="179" fontId="31" fillId="0" borderId="9" applyNumberFormat="0" applyFill="0" applyAlignment="0" applyProtection="0"/>
    <xf numFmtId="0" fontId="122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2" fillId="0" borderId="3">
      <alignment horizontal="center" vertical="center" wrapText="1"/>
      <protection/>
    </xf>
    <xf numFmtId="179" fontId="5" fillId="0" borderId="34" applyBorder="0">
      <alignment horizontal="center" vertical="center" wrapText="1"/>
      <protection/>
    </xf>
    <xf numFmtId="178" fontId="44" fillId="11" borderId="28">
      <alignment/>
      <protection/>
    </xf>
    <xf numFmtId="4" fontId="6" fillId="96" borderId="3" applyBorder="0">
      <alignment horizontal="right"/>
      <protection/>
    </xf>
    <xf numFmtId="179" fontId="78" fillId="0" borderId="0">
      <alignment horizontal="left"/>
      <protection/>
    </xf>
    <xf numFmtId="179" fontId="79" fillId="30" borderId="0">
      <alignment/>
      <protection/>
    </xf>
    <xf numFmtId="0" fontId="123" fillId="0" borderId="35" applyNumberFormat="0" applyFill="0" applyAlignment="0" applyProtection="0"/>
    <xf numFmtId="179" fontId="11" fillId="0" borderId="25" applyNumberFormat="0" applyFill="0" applyAlignment="0" applyProtection="0"/>
    <xf numFmtId="179" fontId="20" fillId="0" borderId="0">
      <alignment horizontal="right" vertical="top" wrapText="1"/>
      <protection/>
    </xf>
    <xf numFmtId="179" fontId="20" fillId="0" borderId="0">
      <alignment/>
      <protection/>
    </xf>
    <xf numFmtId="179" fontId="20" fillId="0" borderId="0">
      <alignment/>
      <protection/>
    </xf>
    <xf numFmtId="179" fontId="20" fillId="0" borderId="0">
      <alignment/>
      <protection/>
    </xf>
    <xf numFmtId="179" fontId="20" fillId="0" borderId="0">
      <alignment/>
      <protection/>
    </xf>
    <xf numFmtId="0" fontId="124" fillId="120" borderId="36" applyNumberFormat="0" applyAlignment="0" applyProtection="0"/>
    <xf numFmtId="179" fontId="26" fillId="85" borderId="5" applyNumberFormat="0" applyAlignment="0" applyProtection="0"/>
    <xf numFmtId="179" fontId="26" fillId="121" borderId="5" applyNumberFormat="0" applyAlignment="0" applyProtection="0"/>
    <xf numFmtId="179" fontId="20" fillId="0" borderId="3">
      <alignment horizontal="center" wrapText="1"/>
      <protection/>
    </xf>
    <xf numFmtId="179" fontId="2" fillId="0" borderId="0">
      <alignment vertical="top"/>
      <protection/>
    </xf>
    <xf numFmtId="179" fontId="2" fillId="0" borderId="0">
      <alignment vertical="top"/>
      <protection/>
    </xf>
    <xf numFmtId="179" fontId="50" fillId="0" borderId="0">
      <alignment horizontal="center" vertical="top" wrapText="1"/>
      <protection/>
    </xf>
    <xf numFmtId="179" fontId="51" fillId="0" borderId="0">
      <alignment horizontal="center" vertical="center" wrapText="1"/>
      <protection/>
    </xf>
    <xf numFmtId="179" fontId="49" fillId="7" borderId="0" applyFill="0">
      <alignment wrapText="1"/>
      <protection/>
    </xf>
    <xf numFmtId="0" fontId="125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0" fontId="126" fillId="122" borderId="0" applyNumberFormat="0" applyBorder="0" applyAlignment="0" applyProtection="0"/>
    <xf numFmtId="179" fontId="34" fillId="96" borderId="0" applyNumberFormat="0" applyBorder="0" applyAlignment="0" applyProtection="0"/>
    <xf numFmtId="179" fontId="34" fillId="123" borderId="0" applyNumberFormat="0" applyBorder="0" applyAlignment="0" applyProtection="0"/>
    <xf numFmtId="179" fontId="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5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5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45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0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0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0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12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27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54" fillId="124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5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90" fillId="0" borderId="0" applyNumberFormat="0" applyFill="0" applyBorder="0" applyAlignment="0" applyProtection="0"/>
    <xf numFmtId="179" fontId="20" fillId="0" borderId="0">
      <alignment/>
      <protection/>
    </xf>
    <xf numFmtId="179" fontId="20" fillId="0" borderId="3">
      <alignment horizontal="center" wrapText="1"/>
      <protection/>
    </xf>
    <xf numFmtId="0" fontId="128" fillId="125" borderId="0" applyNumberFormat="0" applyBorder="0" applyAlignment="0" applyProtection="0"/>
    <xf numFmtId="179" fontId="24" fillId="5" borderId="0" applyNumberFormat="0" applyBorder="0" applyAlignment="0" applyProtection="0"/>
    <xf numFmtId="179" fontId="24" fillId="17" borderId="0" applyNumberFormat="0" applyBorder="0" applyAlignment="0" applyProtection="0"/>
    <xf numFmtId="172" fontId="53" fillId="96" borderId="37" applyNumberFormat="0" applyBorder="0" applyAlignment="0">
      <protection locked="0"/>
    </xf>
    <xf numFmtId="0" fontId="129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0" fontId="1" fillId="126" borderId="38" applyNumberFormat="0" applyFont="0" applyAlignment="0" applyProtection="0"/>
    <xf numFmtId="179" fontId="8" fillId="127" borderId="15" applyNumberFormat="0" applyAlignment="0" applyProtection="0"/>
    <xf numFmtId="179" fontId="8" fillId="127" borderId="15" applyNumberFormat="0" applyAlignment="0" applyProtection="0"/>
    <xf numFmtId="179" fontId="8" fillId="127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0" fillId="0" borderId="3">
      <alignment horizontal="center"/>
      <protection/>
    </xf>
    <xf numFmtId="179" fontId="20" fillId="0" borderId="3">
      <alignment horizontal="center" wrapText="1"/>
      <protection/>
    </xf>
    <xf numFmtId="0" fontId="130" fillId="0" borderId="39" applyNumberFormat="0" applyFill="0" applyAlignment="0" applyProtection="0"/>
    <xf numFmtId="179" fontId="33" fillId="0" borderId="12" applyNumberFormat="0" applyFill="0" applyAlignment="0" applyProtection="0"/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3" fontId="54" fillId="0" borderId="0">
      <alignment vertical="top"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2" fillId="0" borderId="0">
      <alignment vertical="justify"/>
      <protection/>
    </xf>
    <xf numFmtId="179" fontId="2" fillId="10" borderId="3" applyNumberFormat="0" applyAlignment="0">
      <protection/>
    </xf>
    <xf numFmtId="179" fontId="2" fillId="10" borderId="3" applyNumberFormat="0" applyAlignment="0">
      <protection/>
    </xf>
    <xf numFmtId="0" fontId="13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49" fontId="49" fillId="0" borderId="0">
      <alignment horizontal="center"/>
      <protection/>
    </xf>
    <xf numFmtId="179" fontId="20" fillId="0" borderId="0">
      <alignment horizontal="center"/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8" fillId="0" borderId="0" applyFill="0" applyBorder="0" applyAlignment="0" applyProtection="0"/>
    <xf numFmtId="43" fontId="2" fillId="0" borderId="0" applyFont="0" applyFill="0" applyBorder="0" applyAlignment="0" applyProtection="0"/>
    <xf numFmtId="184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184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" fillId="7" borderId="0" applyBorder="0">
      <alignment horizontal="right"/>
      <protection/>
    </xf>
    <xf numFmtId="4" fontId="6" fillId="7" borderId="40" applyBorder="0">
      <alignment horizontal="right"/>
      <protection/>
    </xf>
    <xf numFmtId="4" fontId="6" fillId="7" borderId="3" applyFont="0" applyBorder="0">
      <alignment horizontal="right"/>
      <protection/>
    </xf>
    <xf numFmtId="179" fontId="20" fillId="0" borderId="0">
      <alignment horizontal="left" vertical="top"/>
      <protection/>
    </xf>
    <xf numFmtId="0" fontId="132" fillId="128" borderId="0" applyNumberFormat="0" applyBorder="0" applyAlignment="0" applyProtection="0"/>
    <xf numFmtId="179" fontId="28" fillId="7" borderId="0" applyNumberFormat="0" applyBorder="0" applyAlignment="0" applyProtection="0"/>
    <xf numFmtId="179" fontId="28" fillId="19" borderId="0" applyNumberFormat="0" applyBorder="0" applyAlignment="0" applyProtection="0"/>
    <xf numFmtId="44" fontId="21" fillId="0" borderId="0">
      <alignment/>
      <protection locked="0"/>
    </xf>
    <xf numFmtId="179" fontId="20" fillId="0" borderId="0">
      <alignment/>
      <protection/>
    </xf>
  </cellStyleXfs>
  <cellXfs count="393">
    <xf numFmtId="179" fontId="0" fillId="0" borderId="0" xfId="0" applyFon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4" fillId="3" borderId="3" xfId="1814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81" fillId="0" borderId="3" xfId="0" applyNumberFormat="1" applyFont="1" applyBorder="1" applyAlignment="1">
      <alignment horizontal="center" vertical="center"/>
    </xf>
    <xf numFmtId="0" fontId="81" fillId="0" borderId="3" xfId="0" applyNumberFormat="1" applyFont="1" applyFill="1" applyBorder="1" applyAlignment="1">
      <alignment horizontal="right"/>
    </xf>
    <xf numFmtId="0" fontId="81" fillId="0" borderId="3" xfId="0" applyNumberFormat="1" applyFont="1" applyBorder="1" applyAlignment="1">
      <alignment/>
    </xf>
    <xf numFmtId="0" fontId="81" fillId="0" borderId="3" xfId="0" applyNumberFormat="1" applyFont="1" applyFill="1" applyBorder="1" applyAlignment="1">
      <alignment horizontal="left" vertical="top" wrapText="1"/>
    </xf>
    <xf numFmtId="0" fontId="81" fillId="3" borderId="3" xfId="1814" applyNumberFormat="1" applyFont="1" applyFill="1" applyBorder="1" applyAlignment="1">
      <alignment/>
    </xf>
    <xf numFmtId="0" fontId="14" fillId="0" borderId="3" xfId="1190" applyNumberFormat="1" applyFont="1" applyBorder="1" applyAlignment="1">
      <alignment horizontal="center" vertical="center" wrapText="1"/>
      <protection/>
    </xf>
    <xf numFmtId="0" fontId="82" fillId="0" borderId="3" xfId="1190" applyNumberFormat="1" applyFont="1" applyFill="1" applyBorder="1" applyAlignment="1">
      <alignment horizontal="center" vertical="center" wrapText="1"/>
      <protection/>
    </xf>
    <xf numFmtId="0" fontId="81" fillId="0" borderId="3" xfId="1190" applyNumberFormat="1" applyFont="1" applyFill="1" applyBorder="1" applyAlignment="1">
      <alignment horizontal="center" vertical="center" wrapText="1"/>
      <protection/>
    </xf>
    <xf numFmtId="0" fontId="81" fillId="0" borderId="3" xfId="0" applyNumberFormat="1" applyFont="1" applyFill="1" applyBorder="1" applyAlignment="1">
      <alignment wrapText="1"/>
    </xf>
    <xf numFmtId="196" fontId="81" fillId="3" borderId="3" xfId="1814" applyNumberFormat="1" applyFont="1" applyFill="1" applyBorder="1" applyAlignment="1">
      <alignment/>
    </xf>
    <xf numFmtId="0" fontId="14" fillId="3" borderId="0" xfId="1814" applyNumberFormat="1" applyFont="1" applyFill="1" applyBorder="1" applyAlignment="1" applyProtection="1">
      <alignment horizontal="center"/>
      <protection/>
    </xf>
    <xf numFmtId="196" fontId="81" fillId="3" borderId="0" xfId="1814" applyNumberFormat="1" applyFont="1" applyFill="1" applyBorder="1" applyAlignment="1">
      <alignment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/>
    </xf>
    <xf numFmtId="0" fontId="11" fillId="0" borderId="3" xfId="0" applyNumberFormat="1" applyFont="1" applyBorder="1" applyAlignment="1">
      <alignment/>
    </xf>
    <xf numFmtId="0" fontId="1" fillId="10" borderId="3" xfId="1190" applyNumberFormat="1" applyFont="1" applyFill="1" applyBorder="1" applyAlignment="1">
      <alignment horizontal="left" vertical="center" wrapText="1"/>
      <protection/>
    </xf>
    <xf numFmtId="0" fontId="1" fillId="10" borderId="3" xfId="1190" applyNumberFormat="1" applyFont="1" applyFill="1" applyBorder="1" applyAlignment="1">
      <alignment vertical="top" wrapText="1"/>
      <protection/>
    </xf>
    <xf numFmtId="0" fontId="1" fillId="0" borderId="3" xfId="0" applyNumberFormat="1" applyFont="1" applyBorder="1" applyAlignment="1">
      <alignment/>
    </xf>
    <xf numFmtId="2" fontId="80" fillId="129" borderId="3" xfId="1190" applyNumberFormat="1" applyFont="1" applyFill="1" applyBorder="1" applyAlignment="1">
      <alignment horizontal="right" wrapText="1"/>
      <protection/>
    </xf>
    <xf numFmtId="0" fontId="80" fillId="0" borderId="0" xfId="0" applyNumberFormat="1" applyFont="1" applyAlignment="1">
      <alignment/>
    </xf>
    <xf numFmtId="2" fontId="84" fillId="7" borderId="3" xfId="1814" applyNumberFormat="1" applyFont="1" applyFill="1" applyBorder="1" applyAlignment="1">
      <alignment horizontal="right"/>
    </xf>
    <xf numFmtId="201" fontId="84" fillId="7" borderId="3" xfId="1814" applyNumberFormat="1" applyFont="1" applyFill="1" applyBorder="1" applyAlignment="1">
      <alignment horizontal="right"/>
    </xf>
    <xf numFmtId="2" fontId="83" fillId="7" borderId="3" xfId="1814" applyNumberFormat="1" applyFont="1" applyFill="1" applyBorder="1" applyAlignment="1" applyProtection="1">
      <alignment horizontal="right"/>
      <protection/>
    </xf>
    <xf numFmtId="2" fontId="80" fillId="7" borderId="41" xfId="1814" applyNumberFormat="1" applyFont="1" applyFill="1" applyBorder="1" applyAlignment="1">
      <alignment horizontal="right"/>
    </xf>
    <xf numFmtId="2" fontId="80" fillId="7" borderId="3" xfId="1814" applyNumberFormat="1" applyFont="1" applyFill="1" applyBorder="1" applyAlignment="1" applyProtection="1">
      <alignment horizontal="right"/>
      <protection/>
    </xf>
    <xf numFmtId="2" fontId="86" fillId="7" borderId="3" xfId="1814" applyNumberFormat="1" applyFont="1" applyFill="1" applyBorder="1" applyAlignment="1" applyProtection="1">
      <alignment horizontal="right"/>
      <protection/>
    </xf>
    <xf numFmtId="2" fontId="80" fillId="7" borderId="3" xfId="1814" applyNumberFormat="1" applyFont="1" applyFill="1" applyBorder="1" applyAlignment="1">
      <alignment horizontal="right"/>
    </xf>
    <xf numFmtId="0" fontId="91" fillId="30" borderId="41" xfId="0" applyNumberFormat="1" applyFont="1" applyFill="1" applyBorder="1" applyAlignment="1">
      <alignment horizontal="center" vertical="center" wrapText="1"/>
    </xf>
    <xf numFmtId="0" fontId="91" fillId="30" borderId="41" xfId="0" applyNumberFormat="1" applyFont="1" applyFill="1" applyBorder="1" applyAlignment="1">
      <alignment vertical="center" wrapText="1"/>
    </xf>
    <xf numFmtId="0" fontId="85" fillId="0" borderId="3" xfId="0" applyNumberFormat="1" applyFont="1" applyFill="1" applyBorder="1" applyAlignment="1">
      <alignment/>
    </xf>
    <xf numFmtId="0" fontId="91" fillId="30" borderId="3" xfId="0" applyNumberFormat="1" applyFont="1" applyFill="1" applyBorder="1" applyAlignment="1">
      <alignment horizontal="center" vertical="center" wrapText="1"/>
    </xf>
    <xf numFmtId="0" fontId="91" fillId="30" borderId="3" xfId="0" applyNumberFormat="1" applyFont="1" applyFill="1" applyBorder="1" applyAlignment="1">
      <alignment vertical="center" wrapText="1"/>
    </xf>
    <xf numFmtId="0" fontId="0" fillId="10" borderId="3" xfId="0" applyNumberFormat="1" applyFont="1" applyFill="1" applyBorder="1" applyAlignment="1">
      <alignment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 applyAlignment="1">
      <alignment/>
    </xf>
    <xf numFmtId="0" fontId="93" fillId="0" borderId="3" xfId="1190" applyNumberFormat="1" applyFont="1" applyFill="1" applyBorder="1" applyAlignment="1">
      <alignment vertical="top" wrapText="1"/>
      <protection/>
    </xf>
    <xf numFmtId="0" fontId="94" fillId="0" borderId="3" xfId="1190" applyNumberFormat="1" applyFont="1" applyFill="1" applyBorder="1" applyAlignment="1">
      <alignment vertical="top" wrapText="1"/>
      <protection/>
    </xf>
    <xf numFmtId="204" fontId="84" fillId="7" borderId="3" xfId="1814" applyNumberFormat="1" applyFont="1" applyFill="1" applyBorder="1" applyAlignment="1">
      <alignment horizontal="right"/>
    </xf>
    <xf numFmtId="204" fontId="83" fillId="7" borderId="3" xfId="1814" applyNumberFormat="1" applyFont="1" applyFill="1" applyBorder="1" applyAlignment="1" applyProtection="1">
      <alignment horizontal="right"/>
      <protection/>
    </xf>
    <xf numFmtId="204" fontId="84" fillId="7" borderId="41" xfId="1814" applyNumberFormat="1" applyFont="1" applyFill="1" applyBorder="1" applyAlignment="1">
      <alignment horizontal="right"/>
    </xf>
    <xf numFmtId="204" fontId="84" fillId="7" borderId="3" xfId="1814" applyNumberFormat="1" applyFont="1" applyFill="1" applyBorder="1" applyAlignment="1" applyProtection="1">
      <alignment horizontal="right"/>
      <protection/>
    </xf>
    <xf numFmtId="204" fontId="80" fillId="7" borderId="3" xfId="1814" applyNumberFormat="1" applyFont="1" applyFill="1" applyBorder="1" applyAlignment="1">
      <alignment horizontal="right"/>
    </xf>
    <xf numFmtId="204" fontId="84" fillId="129" borderId="3" xfId="1190" applyNumberFormat="1" applyFont="1" applyFill="1" applyBorder="1" applyAlignment="1">
      <alignment horizontal="right" wrapText="1"/>
      <protection/>
    </xf>
    <xf numFmtId="204" fontId="84" fillId="130" borderId="3" xfId="1814" applyNumberFormat="1" applyFont="1" applyFill="1" applyBorder="1" applyAlignment="1">
      <alignment horizontal="right"/>
    </xf>
    <xf numFmtId="4" fontId="83" fillId="7" borderId="3" xfId="1814" applyNumberFormat="1" applyFont="1" applyFill="1" applyBorder="1" applyAlignment="1" applyProtection="1">
      <alignment horizontal="right"/>
      <protection/>
    </xf>
    <xf numFmtId="179" fontId="95" fillId="0" borderId="0" xfId="0" applyFont="1" applyAlignment="1">
      <alignment/>
    </xf>
    <xf numFmtId="179" fontId="96" fillId="0" borderId="0" xfId="0" applyFont="1" applyAlignment="1">
      <alignment/>
    </xf>
    <xf numFmtId="179" fontId="52" fillId="0" borderId="0" xfId="0" applyFont="1" applyAlignment="1">
      <alignment/>
    </xf>
    <xf numFmtId="179" fontId="20" fillId="0" borderId="42" xfId="0" applyFont="1" applyBorder="1" applyAlignment="1">
      <alignment horizontal="center" vertical="center"/>
    </xf>
    <xf numFmtId="179" fontId="20" fillId="0" borderId="0" xfId="0" applyFont="1" applyAlignment="1">
      <alignment/>
    </xf>
    <xf numFmtId="179" fontId="95" fillId="0" borderId="0" xfId="0" applyFont="1" applyAlignment="1">
      <alignment vertical="top"/>
    </xf>
    <xf numFmtId="179" fontId="97" fillId="0" borderId="0" xfId="0" applyFont="1" applyAlignment="1">
      <alignment horizontal="left"/>
    </xf>
    <xf numFmtId="179" fontId="97" fillId="0" borderId="0" xfId="0" applyFont="1" applyAlignment="1">
      <alignment horizontal="right"/>
    </xf>
    <xf numFmtId="49" fontId="95" fillId="0" borderId="42" xfId="0" applyNumberFormat="1" applyFont="1" applyBorder="1" applyAlignment="1">
      <alignment horizontal="center" vertical="top"/>
    </xf>
    <xf numFmtId="179" fontId="95" fillId="0" borderId="3" xfId="0" applyFont="1" applyBorder="1" applyAlignment="1">
      <alignment/>
    </xf>
    <xf numFmtId="179" fontId="95" fillId="0" borderId="3" xfId="0" applyFont="1" applyBorder="1" applyAlignment="1">
      <alignment horizontal="left" textRotation="90"/>
    </xf>
    <xf numFmtId="179" fontId="95" fillId="0" borderId="3" xfId="0" applyFont="1" applyBorder="1" applyAlignment="1">
      <alignment textRotation="90"/>
    </xf>
    <xf numFmtId="49" fontId="96" fillId="0" borderId="3" xfId="0" applyNumberFormat="1" applyFont="1" applyBorder="1" applyAlignment="1">
      <alignment horizontal="center" vertical="top"/>
    </xf>
    <xf numFmtId="49" fontId="52" fillId="0" borderId="3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204" fontId="52" fillId="0" borderId="3" xfId="0" applyNumberFormat="1" applyFont="1" applyFill="1" applyBorder="1" applyAlignment="1">
      <alignment horizontal="center" vertical="center"/>
    </xf>
    <xf numFmtId="3" fontId="52" fillId="0" borderId="3" xfId="0" applyNumberFormat="1" applyFont="1" applyFill="1" applyBorder="1" applyAlignment="1">
      <alignment horizontal="center" vertical="center"/>
    </xf>
    <xf numFmtId="204" fontId="96" fillId="0" borderId="3" xfId="0" applyNumberFormat="1" applyFont="1" applyFill="1" applyBorder="1" applyAlignment="1">
      <alignment horizontal="center" vertical="center"/>
    </xf>
    <xf numFmtId="49" fontId="97" fillId="0" borderId="3" xfId="0" applyNumberFormat="1" applyFont="1" applyBorder="1" applyAlignment="1">
      <alignment horizontal="center" vertical="center"/>
    </xf>
    <xf numFmtId="179" fontId="97" fillId="0" borderId="3" xfId="0" applyFont="1" applyBorder="1" applyAlignment="1">
      <alignment horizontal="center" vertical="center" wrapText="1"/>
    </xf>
    <xf numFmtId="179" fontId="96" fillId="0" borderId="3" xfId="0" applyFont="1" applyFill="1" applyBorder="1" applyAlignment="1">
      <alignment horizontal="center" vertical="center" wrapText="1"/>
    </xf>
    <xf numFmtId="179" fontId="52" fillId="0" borderId="3" xfId="0" applyFont="1" applyFill="1" applyBorder="1" applyAlignment="1">
      <alignment horizontal="center" vertical="center"/>
    </xf>
    <xf numFmtId="49" fontId="96" fillId="0" borderId="3" xfId="0" applyNumberFormat="1" applyFont="1" applyBorder="1" applyAlignment="1">
      <alignment horizontal="center" vertical="center"/>
    </xf>
    <xf numFmtId="179" fontId="97" fillId="0" borderId="3" xfId="0" applyFont="1" applyBorder="1" applyAlignment="1">
      <alignment horizontal="left" vertical="center"/>
    </xf>
    <xf numFmtId="179" fontId="98" fillId="0" borderId="3" xfId="0" applyFont="1" applyFill="1" applyBorder="1" applyAlignment="1">
      <alignment horizontal="center" vertical="center" wrapText="1"/>
    </xf>
    <xf numFmtId="179" fontId="96" fillId="0" borderId="3" xfId="0" applyFont="1" applyBorder="1" applyAlignment="1">
      <alignment horizontal="left" vertical="center"/>
    </xf>
    <xf numFmtId="49" fontId="96" fillId="0" borderId="3" xfId="0" applyNumberFormat="1" applyFont="1" applyFill="1" applyBorder="1" applyAlignment="1">
      <alignment horizontal="center" vertical="center"/>
    </xf>
    <xf numFmtId="204" fontId="95" fillId="0" borderId="0" xfId="0" applyNumberFormat="1" applyFont="1" applyAlignment="1">
      <alignment/>
    </xf>
    <xf numFmtId="204" fontId="20" fillId="0" borderId="0" xfId="0" applyNumberFormat="1" applyFont="1" applyAlignment="1">
      <alignment/>
    </xf>
    <xf numFmtId="49" fontId="95" fillId="0" borderId="3" xfId="0" applyNumberFormat="1" applyFont="1" applyBorder="1" applyAlignment="1">
      <alignment horizontal="center" vertical="top"/>
    </xf>
    <xf numFmtId="49" fontId="95" fillId="0" borderId="3" xfId="0" applyNumberFormat="1" applyFont="1" applyBorder="1" applyAlignment="1">
      <alignment vertical="top"/>
    </xf>
    <xf numFmtId="49" fontId="11" fillId="10" borderId="3" xfId="0" applyNumberFormat="1" applyFont="1" applyFill="1" applyBorder="1" applyAlignment="1">
      <alignment horizontal="center"/>
    </xf>
    <xf numFmtId="0" fontId="93" fillId="0" borderId="3" xfId="1190" applyNumberFormat="1" applyFont="1" applyFill="1" applyBorder="1" applyAlignment="1">
      <alignment vertical="center" wrapText="1"/>
      <protection/>
    </xf>
    <xf numFmtId="0" fontId="0" fillId="0" borderId="3" xfId="0" applyNumberFormat="1" applyFill="1" applyBorder="1" applyAlignment="1">
      <alignment horizontal="center"/>
    </xf>
    <xf numFmtId="0" fontId="85" fillId="30" borderId="3" xfId="0" applyNumberFormat="1" applyFont="1" applyFill="1" applyBorder="1" applyAlignment="1">
      <alignment/>
    </xf>
    <xf numFmtId="49" fontId="95" fillId="30" borderId="3" xfId="0" applyNumberFormat="1" applyFont="1" applyFill="1" applyBorder="1" applyAlignment="1">
      <alignment horizontal="center" vertical="top"/>
    </xf>
    <xf numFmtId="0" fontId="85" fillId="7" borderId="3" xfId="0" applyNumberFormat="1" applyFont="1" applyFill="1" applyBorder="1" applyAlignment="1">
      <alignment/>
    </xf>
    <xf numFmtId="0" fontId="0" fillId="7" borderId="3" xfId="0" applyNumberFormat="1" applyFill="1" applyBorder="1" applyAlignment="1">
      <alignment/>
    </xf>
    <xf numFmtId="0" fontId="100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179" fontId="20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93" fillId="10" borderId="3" xfId="1190" applyNumberFormat="1" applyFont="1" applyFill="1" applyBorder="1" applyAlignment="1">
      <alignment horizontal="left" vertical="top" wrapText="1"/>
      <protection/>
    </xf>
    <xf numFmtId="0" fontId="99" fillId="98" borderId="41" xfId="0" applyNumberFormat="1" applyFont="1" applyFill="1" applyBorder="1" applyAlignment="1">
      <alignment horizontal="center" vertical="center" wrapText="1"/>
    </xf>
    <xf numFmtId="0" fontId="100" fillId="98" borderId="3" xfId="0" applyNumberFormat="1" applyFont="1" applyFill="1" applyBorder="1" applyAlignment="1">
      <alignment wrapText="1"/>
    </xf>
    <xf numFmtId="0" fontId="85" fillId="98" borderId="3" xfId="0" applyNumberFormat="1" applyFont="1" applyFill="1" applyBorder="1" applyAlignment="1">
      <alignment/>
    </xf>
    <xf numFmtId="0" fontId="11" fillId="98" borderId="3" xfId="0" applyNumberFormat="1" applyFont="1" applyFill="1" applyBorder="1" applyAlignment="1">
      <alignment horizontal="center"/>
    </xf>
    <xf numFmtId="0" fontId="11" fillId="98" borderId="3" xfId="0" applyNumberFormat="1" applyFont="1" applyFill="1" applyBorder="1" applyAlignment="1">
      <alignment/>
    </xf>
    <xf numFmtId="0" fontId="11" fillId="98" borderId="3" xfId="0" applyNumberFormat="1" applyFont="1" applyFill="1" applyBorder="1" applyAlignment="1">
      <alignment/>
    </xf>
    <xf numFmtId="0" fontId="0" fillId="98" borderId="3" xfId="0" applyNumberFormat="1" applyFill="1" applyBorder="1" applyAlignment="1">
      <alignment/>
    </xf>
    <xf numFmtId="0" fontId="11" fillId="7" borderId="3" xfId="0" applyNumberFormat="1" applyFont="1" applyFill="1" applyBorder="1" applyAlignment="1">
      <alignment horizontal="center"/>
    </xf>
    <xf numFmtId="0" fontId="92" fillId="7" borderId="3" xfId="1190" applyNumberFormat="1" applyFont="1" applyFill="1" applyBorder="1" applyAlignment="1">
      <alignment horizontal="center" vertical="top" wrapText="1"/>
      <protection/>
    </xf>
    <xf numFmtId="0" fontId="92" fillId="7" borderId="3" xfId="1190" applyNumberFormat="1" applyFont="1" applyFill="1" applyBorder="1" applyAlignment="1">
      <alignment vertical="top" wrapText="1"/>
      <protection/>
    </xf>
    <xf numFmtId="49" fontId="95" fillId="30" borderId="3" xfId="0" applyNumberFormat="1" applyFont="1" applyFill="1" applyBorder="1" applyAlignment="1">
      <alignment vertical="top"/>
    </xf>
    <xf numFmtId="204" fontId="20" fillId="30" borderId="3" xfId="0" applyNumberFormat="1" applyFont="1" applyFill="1" applyBorder="1" applyAlignment="1">
      <alignment/>
    </xf>
    <xf numFmtId="204" fontId="20" fillId="98" borderId="3" xfId="0" applyNumberFormat="1" applyFont="1" applyFill="1" applyBorder="1" applyAlignment="1">
      <alignment/>
    </xf>
    <xf numFmtId="204" fontId="95" fillId="98" borderId="3" xfId="0" applyNumberFormat="1" applyFont="1" applyFill="1" applyBorder="1" applyAlignment="1">
      <alignment horizontal="center"/>
    </xf>
    <xf numFmtId="204" fontId="95" fillId="98" borderId="3" xfId="0" applyNumberFormat="1" applyFont="1" applyFill="1" applyBorder="1" applyAlignment="1">
      <alignment/>
    </xf>
    <xf numFmtId="204" fontId="95" fillId="98" borderId="3" xfId="0" applyNumberFormat="1" applyFont="1" applyFill="1" applyBorder="1" applyAlignment="1">
      <alignment horizontal="left" wrapText="1"/>
    </xf>
    <xf numFmtId="204" fontId="20" fillId="7" borderId="3" xfId="0" applyNumberFormat="1" applyFont="1" applyFill="1" applyBorder="1" applyAlignment="1">
      <alignment/>
    </xf>
    <xf numFmtId="204" fontId="95" fillId="30" borderId="3" xfId="0" applyNumberFormat="1" applyFont="1" applyFill="1" applyBorder="1" applyAlignment="1">
      <alignment horizontal="center" vertical="top"/>
    </xf>
    <xf numFmtId="204" fontId="95" fillId="30" borderId="3" xfId="0" applyNumberFormat="1" applyFont="1" applyFill="1" applyBorder="1" applyAlignment="1">
      <alignment vertical="top"/>
    </xf>
    <xf numFmtId="0" fontId="93" fillId="0" borderId="3" xfId="0" applyNumberFormat="1" applyFont="1" applyFill="1" applyBorder="1" applyAlignment="1">
      <alignment horizontal="center" vertical="center"/>
    </xf>
    <xf numFmtId="0" fontId="94" fillId="0" borderId="3" xfId="0" applyNumberFormat="1" applyFont="1" applyFill="1" applyBorder="1" applyAlignment="1">
      <alignment horizontal="center" vertical="center"/>
    </xf>
    <xf numFmtId="204" fontId="96" fillId="0" borderId="3" xfId="0" applyNumberFormat="1" applyFont="1" applyFill="1" applyBorder="1" applyAlignment="1">
      <alignment horizontal="center"/>
    </xf>
    <xf numFmtId="204" fontId="96" fillId="0" borderId="3" xfId="0" applyNumberFormat="1" applyFont="1" applyFill="1" applyBorder="1" applyAlignment="1">
      <alignment/>
    </xf>
    <xf numFmtId="204" fontId="96" fillId="0" borderId="3" xfId="0" applyNumberFormat="1" applyFont="1" applyBorder="1" applyAlignment="1">
      <alignment/>
    </xf>
    <xf numFmtId="204" fontId="96" fillId="30" borderId="3" xfId="0" applyNumberFormat="1" applyFont="1" applyFill="1" applyBorder="1" applyAlignment="1">
      <alignment/>
    </xf>
    <xf numFmtId="204" fontId="96" fillId="98" borderId="3" xfId="0" applyNumberFormat="1" applyFont="1" applyFill="1" applyBorder="1" applyAlignment="1">
      <alignment/>
    </xf>
    <xf numFmtId="204" fontId="96" fillId="7" borderId="3" xfId="0" applyNumberFormat="1" applyFont="1" applyFill="1" applyBorder="1" applyAlignment="1">
      <alignment/>
    </xf>
    <xf numFmtId="204" fontId="96" fillId="0" borderId="3" xfId="0" applyNumberFormat="1" applyFont="1" applyBorder="1" applyAlignment="1">
      <alignment horizontal="center"/>
    </xf>
    <xf numFmtId="0" fontId="85" fillId="7" borderId="43" xfId="0" applyNumberFormat="1" applyFont="1" applyFill="1" applyBorder="1" applyAlignment="1">
      <alignment/>
    </xf>
    <xf numFmtId="0" fontId="94" fillId="7" borderId="3" xfId="0" applyNumberFormat="1" applyFont="1" applyFill="1" applyBorder="1" applyAlignment="1">
      <alignment horizontal="center" vertical="center"/>
    </xf>
    <xf numFmtId="0" fontId="94" fillId="10" borderId="3" xfId="1190" applyNumberFormat="1" applyFont="1" applyFill="1" applyBorder="1" applyAlignment="1" applyProtection="1">
      <alignment horizontal="left" vertical="center" wrapText="1"/>
      <protection locked="0"/>
    </xf>
    <xf numFmtId="204" fontId="95" fillId="0" borderId="3" xfId="0" applyNumberFormat="1" applyFont="1" applyFill="1" applyBorder="1" applyAlignment="1">
      <alignment horizontal="center" vertical="center" wrapText="1"/>
    </xf>
    <xf numFmtId="179" fontId="52" fillId="0" borderId="3" xfId="0" applyFont="1" applyBorder="1" applyAlignment="1">
      <alignment horizontal="center" wrapText="1"/>
    </xf>
    <xf numFmtId="179" fontId="20" fillId="0" borderId="3" xfId="0" applyFont="1" applyBorder="1" applyAlignment="1">
      <alignment horizontal="center"/>
    </xf>
    <xf numFmtId="179" fontId="20" fillId="0" borderId="3" xfId="0" applyFont="1" applyBorder="1" applyAlignment="1">
      <alignment wrapText="1"/>
    </xf>
    <xf numFmtId="49" fontId="102" fillId="0" borderId="3" xfId="0" applyNumberFormat="1" applyFont="1" applyBorder="1" applyAlignment="1">
      <alignment horizontal="center"/>
    </xf>
    <xf numFmtId="179" fontId="20" fillId="0" borderId="44" xfId="0" applyFont="1" applyBorder="1" applyAlignment="1">
      <alignment horizontal="right" vertical="center" wrapText="1"/>
    </xf>
    <xf numFmtId="204" fontId="96" fillId="98" borderId="3" xfId="0" applyNumberFormat="1" applyFont="1" applyFill="1" applyBorder="1" applyAlignment="1">
      <alignment horizontal="center"/>
    </xf>
    <xf numFmtId="179" fontId="96" fillId="0" borderId="0" xfId="0" applyFont="1" applyBorder="1" applyAlignment="1">
      <alignment/>
    </xf>
    <xf numFmtId="10" fontId="20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/>
    </xf>
    <xf numFmtId="179" fontId="20" fillId="0" borderId="3" xfId="0" applyFont="1" applyBorder="1" applyAlignment="1">
      <alignment/>
    </xf>
    <xf numFmtId="49" fontId="95" fillId="98" borderId="3" xfId="0" applyNumberFormat="1" applyFont="1" applyFill="1" applyBorder="1" applyAlignment="1">
      <alignment horizontal="center"/>
    </xf>
    <xf numFmtId="49" fontId="96" fillId="0" borderId="3" xfId="0" applyNumberFormat="1" applyFont="1" applyFill="1" applyBorder="1" applyAlignment="1">
      <alignment horizontal="center"/>
    </xf>
    <xf numFmtId="49" fontId="96" fillId="0" borderId="3" xfId="0" applyNumberFormat="1" applyFont="1" applyBorder="1" applyAlignment="1">
      <alignment horizontal="center"/>
    </xf>
    <xf numFmtId="49" fontId="96" fillId="30" borderId="3" xfId="0" applyNumberFormat="1" applyFont="1" applyFill="1" applyBorder="1" applyAlignment="1">
      <alignment horizontal="center"/>
    </xf>
    <xf numFmtId="49" fontId="96" fillId="98" borderId="3" xfId="0" applyNumberFormat="1" applyFont="1" applyFill="1" applyBorder="1" applyAlignment="1">
      <alignment horizontal="center"/>
    </xf>
    <xf numFmtId="49" fontId="96" fillId="7" borderId="3" xfId="0" applyNumberFormat="1" applyFont="1" applyFill="1" applyBorder="1" applyAlignment="1">
      <alignment horizontal="center"/>
    </xf>
    <xf numFmtId="204" fontId="96" fillId="0" borderId="3" xfId="0" applyNumberFormat="1" applyFont="1" applyBorder="1" applyAlignment="1">
      <alignment/>
    </xf>
    <xf numFmtId="204" fontId="96" fillId="7" borderId="3" xfId="0" applyNumberFormat="1" applyFont="1" applyFill="1" applyBorder="1" applyAlignment="1">
      <alignment horizontal="center"/>
    </xf>
    <xf numFmtId="179" fontId="96" fillId="7" borderId="3" xfId="0" applyFont="1" applyFill="1" applyBorder="1" applyAlignment="1">
      <alignment horizontal="center"/>
    </xf>
    <xf numFmtId="204" fontId="20" fillId="7" borderId="3" xfId="0" applyNumberFormat="1" applyFont="1" applyFill="1" applyBorder="1" applyAlignment="1">
      <alignment horizontal="center"/>
    </xf>
    <xf numFmtId="204" fontId="20" fillId="98" borderId="3" xfId="0" applyNumberFormat="1" applyFont="1" applyFill="1" applyBorder="1" applyAlignment="1">
      <alignment horizontal="center"/>
    </xf>
    <xf numFmtId="204" fontId="1" fillId="10" borderId="3" xfId="0" applyNumberFormat="1" applyFont="1" applyFill="1" applyBorder="1" applyAlignment="1">
      <alignment horizontal="center"/>
    </xf>
    <xf numFmtId="204" fontId="1" fillId="0" borderId="3" xfId="0" applyNumberFormat="1" applyFont="1" applyFill="1" applyBorder="1" applyAlignment="1">
      <alignment horizontal="center"/>
    </xf>
    <xf numFmtId="0" fontId="85" fillId="0" borderId="3" xfId="0" applyNumberFormat="1" applyFont="1" applyFill="1" applyBorder="1" applyAlignment="1">
      <alignment horizontal="left"/>
    </xf>
    <xf numFmtId="196" fontId="80" fillId="7" borderId="3" xfId="1814" applyNumberFormat="1" applyFont="1" applyFill="1" applyBorder="1" applyAlignment="1">
      <alignment horizontal="right"/>
    </xf>
    <xf numFmtId="205" fontId="96" fillId="0" borderId="0" xfId="0" applyNumberFormat="1" applyFont="1" applyAlignment="1">
      <alignment/>
    </xf>
    <xf numFmtId="212" fontId="96" fillId="0" borderId="0" xfId="0" applyNumberFormat="1" applyFont="1" applyAlignment="1">
      <alignment/>
    </xf>
    <xf numFmtId="205" fontId="20" fillId="0" borderId="0" xfId="0" applyNumberFormat="1" applyFont="1" applyAlignment="1">
      <alignment/>
    </xf>
    <xf numFmtId="0" fontId="103" fillId="0" borderId="0" xfId="0" applyNumberFormat="1" applyFont="1" applyAlignment="1">
      <alignment/>
    </xf>
    <xf numFmtId="196" fontId="103" fillId="0" borderId="0" xfId="0" applyNumberFormat="1" applyFont="1" applyAlignment="1">
      <alignment/>
    </xf>
    <xf numFmtId="179" fontId="104" fillId="0" borderId="0" xfId="0" applyFont="1" applyAlignment="1">
      <alignment horizontal="center" vertical="center" wrapText="1"/>
    </xf>
    <xf numFmtId="179" fontId="104" fillId="0" borderId="0" xfId="0" applyFont="1" applyAlignment="1">
      <alignment/>
    </xf>
    <xf numFmtId="179" fontId="104" fillId="0" borderId="0" xfId="0" applyFont="1" applyFill="1" applyAlignment="1">
      <alignment horizontal="right"/>
    </xf>
    <xf numFmtId="179" fontId="105" fillId="0" borderId="0" xfId="0" applyFont="1" applyAlignment="1">
      <alignment horizontal="center" vertical="center" wrapText="1"/>
    </xf>
    <xf numFmtId="179" fontId="105" fillId="0" borderId="0" xfId="0" applyFont="1" applyFill="1" applyAlignment="1">
      <alignment/>
    </xf>
    <xf numFmtId="179" fontId="105" fillId="0" borderId="0" xfId="0" applyFont="1" applyAlignment="1">
      <alignment/>
    </xf>
    <xf numFmtId="179" fontId="107" fillId="0" borderId="0" xfId="0" applyFont="1" applyFill="1" applyBorder="1" applyAlignment="1">
      <alignment/>
    </xf>
    <xf numFmtId="179" fontId="108" fillId="0" borderId="0" xfId="0" applyFont="1" applyBorder="1" applyAlignment="1">
      <alignment horizontal="center"/>
    </xf>
    <xf numFmtId="179" fontId="108" fillId="0" borderId="0" xfId="0" applyFont="1" applyFill="1" applyBorder="1" applyAlignment="1">
      <alignment horizontal="center"/>
    </xf>
    <xf numFmtId="179" fontId="109" fillId="0" borderId="0" xfId="0" applyFont="1" applyAlignment="1">
      <alignment/>
    </xf>
    <xf numFmtId="179" fontId="108" fillId="0" borderId="27" xfId="0" applyFont="1" applyBorder="1" applyAlignment="1">
      <alignment horizontal="center" vertical="top" wrapText="1"/>
    </xf>
    <xf numFmtId="179" fontId="108" fillId="0" borderId="27" xfId="0" applyFont="1" applyBorder="1" applyAlignment="1">
      <alignment horizontal="center" vertical="top" wrapText="1"/>
    </xf>
    <xf numFmtId="179" fontId="104" fillId="0" borderId="0" xfId="0" applyFont="1" applyAlignment="1">
      <alignment horizontal="center"/>
    </xf>
    <xf numFmtId="179" fontId="109" fillId="0" borderId="45" xfId="0" applyFont="1" applyBorder="1" applyAlignment="1">
      <alignment horizontal="center" vertical="center" wrapText="1"/>
    </xf>
    <xf numFmtId="179" fontId="110" fillId="0" borderId="45" xfId="0" applyFont="1" applyFill="1" applyBorder="1" applyAlignment="1">
      <alignment vertical="center" wrapText="1"/>
    </xf>
    <xf numFmtId="204" fontId="109" fillId="0" borderId="46" xfId="0" applyNumberFormat="1" applyFont="1" applyBorder="1" applyAlignment="1">
      <alignment horizontal="right" vertical="center" wrapText="1"/>
    </xf>
    <xf numFmtId="204" fontId="109" fillId="0" borderId="41" xfId="0" applyNumberFormat="1" applyFont="1" applyFill="1" applyBorder="1" applyAlignment="1">
      <alignment horizontal="right" vertical="center" wrapText="1"/>
    </xf>
    <xf numFmtId="204" fontId="109" fillId="0" borderId="47" xfId="0" applyNumberFormat="1" applyFont="1" applyFill="1" applyBorder="1" applyAlignment="1">
      <alignment horizontal="right" vertical="center"/>
    </xf>
    <xf numFmtId="204" fontId="109" fillId="0" borderId="41" xfId="0" applyNumberFormat="1" applyFont="1" applyBorder="1" applyAlignment="1">
      <alignment horizontal="right" vertical="center" wrapText="1"/>
    </xf>
    <xf numFmtId="204" fontId="109" fillId="0" borderId="47" xfId="0" applyNumberFormat="1" applyFont="1" applyFill="1" applyBorder="1" applyAlignment="1">
      <alignment horizontal="right" vertical="center" wrapText="1"/>
    </xf>
    <xf numFmtId="179" fontId="109" fillId="0" borderId="27" xfId="0" applyFont="1" applyBorder="1" applyAlignment="1">
      <alignment horizontal="center" vertical="center" wrapText="1"/>
    </xf>
    <xf numFmtId="179" fontId="110" fillId="0" borderId="27" xfId="0" applyFont="1" applyFill="1" applyBorder="1" applyAlignment="1">
      <alignment vertical="center" wrapText="1"/>
    </xf>
    <xf numFmtId="204" fontId="109" fillId="0" borderId="48" xfId="0" applyNumberFormat="1" applyFont="1" applyFill="1" applyBorder="1" applyAlignment="1">
      <alignment horizontal="right" vertical="center"/>
    </xf>
    <xf numFmtId="204" fontId="109" fillId="0" borderId="3" xfId="0" applyNumberFormat="1" applyFont="1" applyFill="1" applyBorder="1" applyAlignment="1">
      <alignment horizontal="right" vertical="center"/>
    </xf>
    <xf numFmtId="204" fontId="109" fillId="0" borderId="3" xfId="0" applyNumberFormat="1" applyFont="1" applyFill="1" applyBorder="1" applyAlignment="1">
      <alignment horizontal="right" vertical="center" wrapText="1"/>
    </xf>
    <xf numFmtId="204" fontId="109" fillId="0" borderId="49" xfId="0" applyNumberFormat="1" applyFont="1" applyFill="1" applyBorder="1" applyAlignment="1">
      <alignment horizontal="right" vertical="center"/>
    </xf>
    <xf numFmtId="204" fontId="109" fillId="0" borderId="50" xfId="0" applyNumberFormat="1" applyFont="1" applyBorder="1" applyAlignment="1">
      <alignment vertical="center" wrapText="1"/>
    </xf>
    <xf numFmtId="179" fontId="109" fillId="0" borderId="51" xfId="0" applyFont="1" applyBorder="1" applyAlignment="1">
      <alignment horizontal="center" vertical="center" wrapText="1"/>
    </xf>
    <xf numFmtId="204" fontId="109" fillId="0" borderId="41" xfId="0" applyNumberFormat="1" applyFont="1" applyBorder="1" applyAlignment="1">
      <alignment vertical="center" wrapText="1"/>
    </xf>
    <xf numFmtId="179" fontId="109" fillId="0" borderId="52" xfId="0" applyFont="1" applyBorder="1" applyAlignment="1">
      <alignment horizontal="center" vertical="center" wrapText="1"/>
    </xf>
    <xf numFmtId="179" fontId="109" fillId="0" borderId="53" xfId="0" applyFont="1" applyBorder="1" applyAlignment="1">
      <alignment horizontal="center" vertical="center" wrapText="1"/>
    </xf>
    <xf numFmtId="179" fontId="110" fillId="0" borderId="27" xfId="0" applyFont="1" applyBorder="1" applyAlignment="1">
      <alignment vertical="center" wrapText="1"/>
    </xf>
    <xf numFmtId="204" fontId="109" fillId="0" borderId="48" xfId="0" applyNumberFormat="1" applyFont="1" applyBorder="1" applyAlignment="1">
      <alignment horizontal="right" vertical="center"/>
    </xf>
    <xf numFmtId="16" fontId="109" fillId="0" borderId="27" xfId="0" applyNumberFormat="1" applyFont="1" applyBorder="1" applyAlignment="1">
      <alignment horizontal="center" vertical="center" wrapText="1"/>
    </xf>
    <xf numFmtId="4" fontId="109" fillId="0" borderId="48" xfId="0" applyNumberFormat="1" applyFont="1" applyBorder="1" applyAlignment="1">
      <alignment horizontal="right" vertical="center"/>
    </xf>
    <xf numFmtId="4" fontId="109" fillId="0" borderId="3" xfId="0" applyNumberFormat="1" applyFont="1" applyFill="1" applyBorder="1" applyAlignment="1">
      <alignment horizontal="right" vertical="center"/>
    </xf>
    <xf numFmtId="4" fontId="109" fillId="0" borderId="49" xfId="0" applyNumberFormat="1" applyFont="1" applyFill="1" applyBorder="1" applyAlignment="1">
      <alignment horizontal="right" vertical="center"/>
    </xf>
    <xf numFmtId="4" fontId="109" fillId="0" borderId="3" xfId="0" applyNumberFormat="1" applyFont="1" applyBorder="1" applyAlignment="1">
      <alignment horizontal="right" vertical="center"/>
    </xf>
    <xf numFmtId="4" fontId="109" fillId="0" borderId="49" xfId="0" applyNumberFormat="1" applyFont="1" applyBorder="1" applyAlignment="1">
      <alignment horizontal="right" vertical="center"/>
    </xf>
    <xf numFmtId="4" fontId="109" fillId="0" borderId="48" xfId="0" applyNumberFormat="1" applyFont="1" applyFill="1" applyBorder="1" applyAlignment="1">
      <alignment horizontal="right" vertical="center"/>
    </xf>
    <xf numFmtId="204" fontId="109" fillId="0" borderId="54" xfId="0" applyNumberFormat="1" applyFont="1" applyBorder="1" applyAlignment="1">
      <alignment vertical="center" wrapText="1"/>
    </xf>
    <xf numFmtId="204" fontId="109" fillId="0" borderId="55" xfId="0" applyNumberFormat="1" applyFont="1" applyBorder="1" applyAlignment="1">
      <alignment vertical="center" wrapText="1"/>
    </xf>
    <xf numFmtId="204" fontId="109" fillId="0" borderId="0" xfId="0" applyNumberFormat="1" applyFont="1" applyFill="1" applyBorder="1" applyAlignment="1">
      <alignment/>
    </xf>
    <xf numFmtId="179" fontId="110" fillId="0" borderId="27" xfId="0" applyFont="1" applyBorder="1" applyAlignment="1">
      <alignment horizontal="left" wrapText="1"/>
    </xf>
    <xf numFmtId="204" fontId="109" fillId="0" borderId="46" xfId="0" applyNumberFormat="1" applyFont="1" applyBorder="1" applyAlignment="1">
      <alignment vertical="center"/>
    </xf>
    <xf numFmtId="204" fontId="109" fillId="0" borderId="41" xfId="0" applyNumberFormat="1" applyFont="1" applyBorder="1" applyAlignment="1">
      <alignment vertical="center"/>
    </xf>
    <xf numFmtId="204" fontId="109" fillId="0" borderId="47" xfId="0" applyNumberFormat="1" applyFont="1" applyBorder="1" applyAlignment="1">
      <alignment vertical="center"/>
    </xf>
    <xf numFmtId="179" fontId="109" fillId="0" borderId="0" xfId="0" applyFont="1" applyAlignment="1">
      <alignment horizontal="center" vertical="center" wrapText="1"/>
    </xf>
    <xf numFmtId="179" fontId="109" fillId="0" borderId="0" xfId="0" applyFont="1" applyFill="1" applyAlignment="1">
      <alignment/>
    </xf>
    <xf numFmtId="179" fontId="110" fillId="0" borderId="0" xfId="0" applyFont="1" applyAlignment="1">
      <alignment/>
    </xf>
    <xf numFmtId="179" fontId="109" fillId="0" borderId="0" xfId="0" applyFont="1" applyBorder="1" applyAlignment="1">
      <alignment/>
    </xf>
    <xf numFmtId="179" fontId="111" fillId="0" borderId="0" xfId="0" applyFont="1" applyFill="1" applyAlignment="1">
      <alignment/>
    </xf>
    <xf numFmtId="197" fontId="0" fillId="0" borderId="0" xfId="0" applyNumberFormat="1" applyAlignment="1">
      <alignment wrapText="1"/>
    </xf>
    <xf numFmtId="201" fontId="114" fillId="0" borderId="0" xfId="0" applyNumberFormat="1" applyFont="1" applyAlignment="1">
      <alignment/>
    </xf>
    <xf numFmtId="196" fontId="114" fillId="0" borderId="0" xfId="0" applyNumberFormat="1" applyFont="1" applyAlignment="1">
      <alignment/>
    </xf>
    <xf numFmtId="49" fontId="96" fillId="0" borderId="56" xfId="0" applyNumberFormat="1" applyFont="1" applyFill="1" applyBorder="1" applyAlignment="1">
      <alignment horizontal="left"/>
    </xf>
    <xf numFmtId="179" fontId="96" fillId="0" borderId="0" xfId="0" applyFont="1" applyAlignment="1">
      <alignment horizontal="left"/>
    </xf>
    <xf numFmtId="179" fontId="96" fillId="0" borderId="0" xfId="0" applyFont="1" applyAlignment="1">
      <alignment horizontal="center"/>
    </xf>
    <xf numFmtId="179" fontId="96" fillId="0" borderId="56" xfId="0" applyFont="1" applyFill="1" applyBorder="1" applyAlignment="1">
      <alignment horizontal="center"/>
    </xf>
    <xf numFmtId="179" fontId="95" fillId="0" borderId="57" xfId="0" applyFont="1" applyBorder="1" applyAlignment="1">
      <alignment horizontal="center" vertical="top"/>
    </xf>
    <xf numFmtId="179" fontId="52" fillId="0" borderId="0" xfId="0" applyFont="1" applyAlignment="1">
      <alignment horizontal="center"/>
    </xf>
    <xf numFmtId="179" fontId="52" fillId="0" borderId="0" xfId="0" applyFont="1" applyAlignment="1">
      <alignment horizontal="center" wrapText="1"/>
    </xf>
    <xf numFmtId="179" fontId="115" fillId="0" borderId="56" xfId="0" applyFont="1" applyFill="1" applyBorder="1" applyAlignment="1">
      <alignment horizontal="center"/>
    </xf>
    <xf numFmtId="179" fontId="96" fillId="0" borderId="0" xfId="0" applyFont="1" applyAlignment="1">
      <alignment horizontal="right"/>
    </xf>
    <xf numFmtId="49" fontId="96" fillId="0" borderId="56" xfId="0" applyNumberFormat="1" applyFont="1" applyFill="1" applyBorder="1" applyAlignment="1">
      <alignment horizontal="center"/>
    </xf>
    <xf numFmtId="179" fontId="52" fillId="0" borderId="0" xfId="0" applyFont="1" applyAlignment="1">
      <alignment horizontal="left"/>
    </xf>
    <xf numFmtId="179" fontId="20" fillId="0" borderId="58" xfId="0" applyFont="1" applyBorder="1" applyAlignment="1">
      <alignment horizontal="left" vertical="center" wrapText="1"/>
    </xf>
    <xf numFmtId="179" fontId="20" fillId="0" borderId="59" xfId="0" applyFont="1" applyBorder="1" applyAlignment="1">
      <alignment horizontal="left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179" fontId="52" fillId="0" borderId="0" xfId="0" applyFont="1" applyAlignment="1">
      <alignment horizontal="right"/>
    </xf>
    <xf numFmtId="49" fontId="52" fillId="0" borderId="56" xfId="0" applyNumberFormat="1" applyFont="1" applyFill="1" applyBorder="1" applyAlignment="1">
      <alignment horizontal="left"/>
    </xf>
    <xf numFmtId="49" fontId="52" fillId="0" borderId="0" xfId="0" applyNumberFormat="1" applyFont="1" applyAlignment="1">
      <alignment horizontal="right"/>
    </xf>
    <xf numFmtId="179" fontId="20" fillId="0" borderId="60" xfId="0" applyFont="1" applyBorder="1" applyAlignment="1">
      <alignment horizontal="center" vertical="center" wrapText="1"/>
    </xf>
    <xf numFmtId="179" fontId="20" fillId="0" borderId="57" xfId="0" applyFont="1" applyBorder="1" applyAlignment="1">
      <alignment horizontal="center" vertical="center" wrapText="1"/>
    </xf>
    <xf numFmtId="179" fontId="20" fillId="0" borderId="61" xfId="0" applyFont="1" applyBorder="1" applyAlignment="1">
      <alignment horizontal="center" vertical="center" wrapText="1"/>
    </xf>
    <xf numFmtId="179" fontId="20" fillId="0" borderId="62" xfId="0" applyFont="1" applyBorder="1" applyAlignment="1">
      <alignment horizontal="center" vertical="center" wrapText="1"/>
    </xf>
    <xf numFmtId="179" fontId="20" fillId="0" borderId="0" xfId="0" applyFont="1" applyBorder="1" applyAlignment="1">
      <alignment horizontal="center" vertical="center" wrapText="1"/>
    </xf>
    <xf numFmtId="179" fontId="20" fillId="0" borderId="37" xfId="0" applyFont="1" applyBorder="1" applyAlignment="1">
      <alignment horizontal="center" vertical="center" wrapText="1"/>
    </xf>
    <xf numFmtId="179" fontId="20" fillId="0" borderId="63" xfId="0" applyFont="1" applyBorder="1" applyAlignment="1">
      <alignment horizontal="center" vertical="center" wrapText="1"/>
    </xf>
    <xf numFmtId="179" fontId="20" fillId="0" borderId="56" xfId="0" applyFont="1" applyBorder="1" applyAlignment="1">
      <alignment horizontal="center" vertical="center" wrapText="1"/>
    </xf>
    <xf numFmtId="179" fontId="20" fillId="0" borderId="64" xfId="0" applyFont="1" applyBorder="1" applyAlignment="1">
      <alignment horizontal="center" vertical="center" wrapText="1"/>
    </xf>
    <xf numFmtId="179" fontId="20" fillId="0" borderId="42" xfId="0" applyFont="1" applyBorder="1" applyAlignment="1">
      <alignment horizontal="center" vertical="center" wrapText="1"/>
    </xf>
    <xf numFmtId="179" fontId="20" fillId="0" borderId="58" xfId="0" applyFont="1" applyBorder="1" applyAlignment="1">
      <alignment horizontal="center" vertical="center" wrapText="1"/>
    </xf>
    <xf numFmtId="179" fontId="20" fillId="0" borderId="59" xfId="0" applyFont="1" applyBorder="1" applyAlignment="1">
      <alignment horizontal="center" vertical="center" wrapText="1"/>
    </xf>
    <xf numFmtId="0" fontId="20" fillId="0" borderId="42" xfId="0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179" fontId="20" fillId="0" borderId="60" xfId="0" applyFont="1" applyBorder="1" applyAlignment="1">
      <alignment horizontal="center" vertical="center"/>
    </xf>
    <xf numFmtId="179" fontId="20" fillId="0" borderId="57" xfId="0" applyFont="1" applyBorder="1" applyAlignment="1">
      <alignment horizontal="center" vertical="center"/>
    </xf>
    <xf numFmtId="179" fontId="20" fillId="0" borderId="61" xfId="0" applyFont="1" applyBorder="1" applyAlignment="1">
      <alignment horizontal="center" vertical="center"/>
    </xf>
    <xf numFmtId="179" fontId="20" fillId="0" borderId="62" xfId="0" applyFont="1" applyBorder="1" applyAlignment="1">
      <alignment horizontal="center" vertical="center"/>
    </xf>
    <xf numFmtId="179" fontId="20" fillId="0" borderId="0" xfId="0" applyFont="1" applyBorder="1" applyAlignment="1">
      <alignment horizontal="center" vertical="center"/>
    </xf>
    <xf numFmtId="179" fontId="20" fillId="0" borderId="37" xfId="0" applyFont="1" applyBorder="1" applyAlignment="1">
      <alignment horizontal="center" vertical="center"/>
    </xf>
    <xf numFmtId="179" fontId="20" fillId="0" borderId="63" xfId="0" applyFont="1" applyBorder="1" applyAlignment="1">
      <alignment horizontal="center" vertical="center"/>
    </xf>
    <xf numFmtId="179" fontId="20" fillId="0" borderId="56" xfId="0" applyFont="1" applyBorder="1" applyAlignment="1">
      <alignment horizontal="center" vertical="center"/>
    </xf>
    <xf numFmtId="179" fontId="20" fillId="0" borderId="64" xfId="0" applyFont="1" applyBorder="1" applyAlignment="1">
      <alignment horizontal="center" vertical="center"/>
    </xf>
    <xf numFmtId="179" fontId="20" fillId="0" borderId="42" xfId="0" applyFont="1" applyBorder="1" applyAlignment="1">
      <alignment horizontal="center" vertical="center"/>
    </xf>
    <xf numFmtId="179" fontId="20" fillId="0" borderId="58" xfId="0" applyFont="1" applyBorder="1" applyAlignment="1">
      <alignment horizontal="center" vertical="center"/>
    </xf>
    <xf numFmtId="179" fontId="20" fillId="0" borderId="59" xfId="0" applyFont="1" applyBorder="1" applyAlignment="1">
      <alignment horizontal="center" vertical="center"/>
    </xf>
    <xf numFmtId="179" fontId="20" fillId="0" borderId="65" xfId="0" applyFont="1" applyBorder="1" applyAlignment="1">
      <alignment horizontal="right" vertical="center" wrapText="1"/>
    </xf>
    <xf numFmtId="179" fontId="20" fillId="0" borderId="66" xfId="0" applyFont="1" applyBorder="1" applyAlignment="1">
      <alignment horizontal="right" vertical="center" wrapText="1"/>
    </xf>
    <xf numFmtId="205" fontId="20" fillId="0" borderId="65" xfId="0" applyNumberFormat="1" applyFont="1" applyFill="1" applyBorder="1" applyAlignment="1">
      <alignment horizontal="center" vertical="center"/>
    </xf>
    <xf numFmtId="205" fontId="20" fillId="0" borderId="66" xfId="0" applyNumberFormat="1" applyFont="1" applyFill="1" applyBorder="1" applyAlignment="1">
      <alignment horizontal="center" vertical="center"/>
    </xf>
    <xf numFmtId="205" fontId="20" fillId="0" borderId="44" xfId="0" applyNumberFormat="1" applyFont="1" applyFill="1" applyBorder="1" applyAlignment="1">
      <alignment horizontal="center" vertical="center"/>
    </xf>
    <xf numFmtId="205" fontId="20" fillId="0" borderId="63" xfId="0" applyNumberFormat="1" applyFont="1" applyFill="1" applyBorder="1" applyAlignment="1">
      <alignment horizontal="center" vertical="center"/>
    </xf>
    <xf numFmtId="205" fontId="20" fillId="0" borderId="56" xfId="0" applyNumberFormat="1" applyFont="1" applyFill="1" applyBorder="1" applyAlignment="1">
      <alignment horizontal="center" vertical="center"/>
    </xf>
    <xf numFmtId="205" fontId="20" fillId="0" borderId="64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>
      <alignment horizontal="center" vertical="center"/>
    </xf>
    <xf numFmtId="49" fontId="20" fillId="0" borderId="58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205" fontId="20" fillId="0" borderId="42" xfId="0" applyNumberFormat="1" applyFont="1" applyFill="1" applyBorder="1" applyAlignment="1">
      <alignment horizontal="center" vertical="center"/>
    </xf>
    <xf numFmtId="205" fontId="20" fillId="0" borderId="58" xfId="0" applyNumberFormat="1" applyFont="1" applyFill="1" applyBorder="1" applyAlignment="1">
      <alignment horizontal="center" vertical="center"/>
    </xf>
    <xf numFmtId="205" fontId="20" fillId="0" borderId="59" xfId="0" applyNumberFormat="1" applyFont="1" applyFill="1" applyBorder="1" applyAlignment="1">
      <alignment horizontal="center" vertical="center"/>
    </xf>
    <xf numFmtId="211" fontId="20" fillId="0" borderId="42" xfId="0" applyNumberFormat="1" applyFont="1" applyFill="1" applyBorder="1" applyAlignment="1">
      <alignment horizontal="center" vertical="center"/>
    </xf>
    <xf numFmtId="211" fontId="20" fillId="0" borderId="58" xfId="0" applyNumberFormat="1" applyFont="1" applyFill="1" applyBorder="1" applyAlignment="1">
      <alignment horizontal="center" vertical="center"/>
    </xf>
    <xf numFmtId="211" fontId="20" fillId="0" borderId="59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56" xfId="0" applyNumberFormat="1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211" fontId="20" fillId="0" borderId="63" xfId="0" applyNumberFormat="1" applyFont="1" applyFill="1" applyBorder="1" applyAlignment="1">
      <alignment horizontal="center" vertical="center"/>
    </xf>
    <xf numFmtId="211" fontId="20" fillId="0" borderId="56" xfId="0" applyNumberFormat="1" applyFont="1" applyFill="1" applyBorder="1" applyAlignment="1">
      <alignment horizontal="center" vertical="center"/>
    </xf>
    <xf numFmtId="211" fontId="20" fillId="0" borderId="64" xfId="0" applyNumberFormat="1" applyFont="1" applyFill="1" applyBorder="1" applyAlignment="1">
      <alignment horizontal="center" vertical="center"/>
    </xf>
    <xf numFmtId="179" fontId="20" fillId="0" borderId="42" xfId="0" applyFont="1" applyBorder="1" applyAlignment="1">
      <alignment vertical="center" wrapText="1"/>
    </xf>
    <xf numFmtId="179" fontId="20" fillId="0" borderId="58" xfId="0" applyFont="1" applyBorder="1" applyAlignment="1">
      <alignment vertical="center" wrapText="1"/>
    </xf>
    <xf numFmtId="179" fontId="20" fillId="0" borderId="59" xfId="0" applyFont="1" applyBorder="1" applyAlignment="1">
      <alignment vertical="center" wrapText="1"/>
    </xf>
    <xf numFmtId="179" fontId="95" fillId="0" borderId="0" xfId="0" applyFont="1" applyBorder="1" applyAlignment="1">
      <alignment horizontal="center" vertical="top"/>
    </xf>
    <xf numFmtId="179" fontId="96" fillId="0" borderId="56" xfId="0" applyFont="1" applyFill="1" applyBorder="1" applyAlignment="1">
      <alignment horizontal="center" wrapText="1"/>
    </xf>
    <xf numFmtId="204" fontId="52" fillId="0" borderId="3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179" fontId="52" fillId="0" borderId="3" xfId="0" applyFont="1" applyFill="1" applyBorder="1" applyAlignment="1">
      <alignment horizontal="center" vertical="center"/>
    </xf>
    <xf numFmtId="204" fontId="96" fillId="0" borderId="3" xfId="0" applyNumberFormat="1" applyFont="1" applyFill="1" applyBorder="1" applyAlignment="1">
      <alignment horizontal="center" vertical="center"/>
    </xf>
    <xf numFmtId="179" fontId="96" fillId="0" borderId="3" xfId="0" applyFont="1" applyBorder="1" applyAlignment="1">
      <alignment horizontal="center" vertical="center" wrapText="1"/>
    </xf>
    <xf numFmtId="49" fontId="96" fillId="0" borderId="3" xfId="0" applyNumberFormat="1" applyFont="1" applyBorder="1" applyAlignment="1">
      <alignment horizontal="center" vertical="top"/>
    </xf>
    <xf numFmtId="179" fontId="96" fillId="0" borderId="3" xfId="0" applyFont="1" applyBorder="1" applyAlignment="1">
      <alignment horizontal="center" vertical="center"/>
    </xf>
    <xf numFmtId="49" fontId="95" fillId="0" borderId="60" xfId="0" applyNumberFormat="1" applyFont="1" applyFill="1" applyBorder="1" applyAlignment="1">
      <alignment horizontal="center"/>
    </xf>
    <xf numFmtId="49" fontId="95" fillId="0" borderId="57" xfId="0" applyNumberFormat="1" applyFont="1" applyFill="1" applyBorder="1" applyAlignment="1">
      <alignment horizontal="center"/>
    </xf>
    <xf numFmtId="49" fontId="95" fillId="0" borderId="61" xfId="0" applyNumberFormat="1" applyFont="1" applyFill="1" applyBorder="1" applyAlignment="1">
      <alignment horizontal="center"/>
    </xf>
    <xf numFmtId="49" fontId="95" fillId="0" borderId="63" xfId="0" applyNumberFormat="1" applyFont="1" applyFill="1" applyBorder="1" applyAlignment="1">
      <alignment horizontal="center"/>
    </xf>
    <xf numFmtId="49" fontId="95" fillId="0" borderId="56" xfId="0" applyNumberFormat="1" applyFont="1" applyFill="1" applyBorder="1" applyAlignment="1">
      <alignment horizontal="center"/>
    </xf>
    <xf numFmtId="49" fontId="95" fillId="0" borderId="64" xfId="0" applyNumberFormat="1" applyFont="1" applyFill="1" applyBorder="1" applyAlignment="1">
      <alignment horizontal="center"/>
    </xf>
    <xf numFmtId="179" fontId="96" fillId="0" borderId="3" xfId="0" applyFont="1" applyBorder="1" applyAlignment="1">
      <alignment horizontal="center" wrapText="1"/>
    </xf>
    <xf numFmtId="49" fontId="95" fillId="0" borderId="50" xfId="0" applyNumberFormat="1" applyFont="1" applyFill="1" applyBorder="1" applyAlignment="1">
      <alignment horizontal="center" vertical="center" textRotation="90"/>
    </xf>
    <xf numFmtId="179" fontId="0" fillId="0" borderId="43" xfId="0" applyBorder="1" applyAlignment="1">
      <alignment/>
    </xf>
    <xf numFmtId="179" fontId="0" fillId="0" borderId="41" xfId="0" applyBorder="1" applyAlignment="1">
      <alignment/>
    </xf>
    <xf numFmtId="49" fontId="95" fillId="0" borderId="43" xfId="0" applyNumberFormat="1" applyFont="1" applyFill="1" applyBorder="1" applyAlignment="1">
      <alignment horizontal="center" vertical="center" textRotation="90"/>
    </xf>
    <xf numFmtId="49" fontId="95" fillId="0" borderId="41" xfId="0" applyNumberFormat="1" applyFont="1" applyFill="1" applyBorder="1" applyAlignment="1">
      <alignment horizontal="center" vertical="center" textRotation="90"/>
    </xf>
    <xf numFmtId="49" fontId="101" fillId="103" borderId="42" xfId="0" applyNumberFormat="1" applyFont="1" applyFill="1" applyBorder="1" applyAlignment="1">
      <alignment horizontal="center" vertical="top" wrapText="1"/>
    </xf>
    <xf numFmtId="49" fontId="101" fillId="103" borderId="59" xfId="0" applyNumberFormat="1" applyFont="1" applyFill="1" applyBorder="1" applyAlignment="1">
      <alignment horizontal="center" vertical="top" wrapText="1"/>
    </xf>
    <xf numFmtId="179" fontId="20" fillId="103" borderId="42" xfId="0" applyFont="1" applyFill="1" applyBorder="1" applyAlignment="1">
      <alignment horizontal="center"/>
    </xf>
    <xf numFmtId="179" fontId="20" fillId="103" borderId="58" xfId="0" applyFont="1" applyFill="1" applyBorder="1" applyAlignment="1">
      <alignment horizontal="center"/>
    </xf>
    <xf numFmtId="179" fontId="20" fillId="103" borderId="59" xfId="0" applyFont="1" applyFill="1" applyBorder="1" applyAlignment="1">
      <alignment horizontal="center"/>
    </xf>
    <xf numFmtId="179" fontId="95" fillId="0" borderId="3" xfId="0" applyFont="1" applyBorder="1" applyAlignment="1">
      <alignment horizontal="center" vertical="center" textRotation="90" wrapText="1"/>
    </xf>
    <xf numFmtId="49" fontId="95" fillId="103" borderId="42" xfId="0" applyNumberFormat="1" applyFont="1" applyFill="1" applyBorder="1" applyAlignment="1">
      <alignment horizontal="center" vertical="top"/>
    </xf>
    <xf numFmtId="49" fontId="95" fillId="103" borderId="58" xfId="0" applyNumberFormat="1" applyFont="1" applyFill="1" applyBorder="1" applyAlignment="1">
      <alignment horizontal="center" vertical="top"/>
    </xf>
    <xf numFmtId="49" fontId="95" fillId="103" borderId="59" xfId="0" applyNumberFormat="1" applyFont="1" applyFill="1" applyBorder="1" applyAlignment="1">
      <alignment horizontal="center" vertical="top"/>
    </xf>
    <xf numFmtId="179" fontId="95" fillId="0" borderId="3" xfId="0" applyFont="1" applyBorder="1" applyAlignment="1">
      <alignment horizontal="center" vertical="center" textRotation="90"/>
    </xf>
    <xf numFmtId="179" fontId="95" fillId="0" borderId="3" xfId="0" applyFont="1" applyBorder="1" applyAlignment="1">
      <alignment horizontal="center" vertical="center" wrapText="1"/>
    </xf>
    <xf numFmtId="49" fontId="95" fillId="0" borderId="3" xfId="0" applyNumberFormat="1" applyFont="1" applyFill="1" applyBorder="1" applyAlignment="1">
      <alignment horizontal="center" vertical="center" textRotation="90"/>
    </xf>
    <xf numFmtId="49" fontId="95" fillId="0" borderId="3" xfId="0" applyNumberFormat="1" applyFont="1" applyFill="1" applyBorder="1" applyAlignment="1">
      <alignment horizontal="left" vertical="center" textRotation="90"/>
    </xf>
    <xf numFmtId="179" fontId="95" fillId="0" borderId="60" xfId="0" applyFont="1" applyBorder="1" applyAlignment="1">
      <alignment horizontal="center" vertical="center" wrapText="1"/>
    </xf>
    <xf numFmtId="179" fontId="95" fillId="0" borderId="57" xfId="0" applyFont="1" applyBorder="1" applyAlignment="1">
      <alignment horizontal="center" vertical="center" wrapText="1"/>
    </xf>
    <xf numFmtId="179" fontId="95" fillId="0" borderId="61" xfId="0" applyFont="1" applyBorder="1" applyAlignment="1">
      <alignment horizontal="center" vertical="center" wrapText="1"/>
    </xf>
    <xf numFmtId="179" fontId="95" fillId="0" borderId="62" xfId="0" applyFont="1" applyBorder="1" applyAlignment="1">
      <alignment horizontal="center" vertical="center" wrapText="1"/>
    </xf>
    <xf numFmtId="179" fontId="95" fillId="0" borderId="0" xfId="0" applyFont="1" applyBorder="1" applyAlignment="1">
      <alignment horizontal="center" vertical="center" wrapText="1"/>
    </xf>
    <xf numFmtId="179" fontId="95" fillId="0" borderId="37" xfId="0" applyFont="1" applyBorder="1" applyAlignment="1">
      <alignment horizontal="center" vertical="center" wrapText="1"/>
    </xf>
    <xf numFmtId="179" fontId="95" fillId="0" borderId="63" xfId="0" applyFont="1" applyBorder="1" applyAlignment="1">
      <alignment horizontal="center" vertical="center" wrapText="1"/>
    </xf>
    <xf numFmtId="179" fontId="95" fillId="0" borderId="56" xfId="0" applyFont="1" applyBorder="1" applyAlignment="1">
      <alignment horizontal="center" vertical="center" wrapText="1"/>
    </xf>
    <xf numFmtId="179" fontId="95" fillId="0" borderId="64" xfId="0" applyFont="1" applyBorder="1" applyAlignment="1">
      <alignment horizontal="center" vertical="center" wrapText="1"/>
    </xf>
    <xf numFmtId="179" fontId="95" fillId="0" borderId="50" xfId="0" applyFont="1" applyBorder="1" applyAlignment="1">
      <alignment horizontal="center" vertical="center" wrapText="1"/>
    </xf>
    <xf numFmtId="179" fontId="95" fillId="0" borderId="43" xfId="0" applyFont="1" applyBorder="1" applyAlignment="1">
      <alignment horizontal="center" vertical="center" wrapText="1"/>
    </xf>
    <xf numFmtId="179" fontId="95" fillId="0" borderId="41" xfId="0" applyFont="1" applyBorder="1" applyAlignment="1">
      <alignment horizontal="center" vertical="center" wrapText="1"/>
    </xf>
    <xf numFmtId="179" fontId="104" fillId="0" borderId="0" xfId="0" applyFont="1" applyFill="1" applyAlignment="1">
      <alignment horizontal="right"/>
    </xf>
    <xf numFmtId="179" fontId="108" fillId="0" borderId="27" xfId="0" applyFont="1" applyBorder="1" applyAlignment="1">
      <alignment horizontal="center"/>
    </xf>
    <xf numFmtId="179" fontId="106" fillId="0" borderId="0" xfId="0" applyFont="1" applyFill="1" applyBorder="1" applyAlignment="1">
      <alignment horizontal="center" vertical="center" wrapText="1"/>
    </xf>
    <xf numFmtId="179" fontId="108" fillId="0" borderId="27" xfId="0" applyFont="1" applyBorder="1" applyAlignment="1">
      <alignment horizontal="center" wrapText="1"/>
    </xf>
    <xf numFmtId="179" fontId="109" fillId="0" borderId="27" xfId="0" applyFont="1" applyBorder="1" applyAlignment="1">
      <alignment horizontal="center" vertical="center" wrapText="1"/>
    </xf>
    <xf numFmtId="179" fontId="110" fillId="0" borderId="27" xfId="0" applyFont="1" applyFill="1" applyBorder="1" applyAlignment="1">
      <alignment vertical="center" wrapText="1"/>
    </xf>
    <xf numFmtId="179" fontId="110" fillId="0" borderId="27" xfId="0" applyFont="1" applyBorder="1" applyAlignment="1">
      <alignment vertical="center" wrapText="1"/>
    </xf>
    <xf numFmtId="204" fontId="109" fillId="0" borderId="54" xfId="0" applyNumberFormat="1" applyFont="1" applyBorder="1" applyAlignment="1">
      <alignment horizontal="right" vertical="center" wrapText="1"/>
    </xf>
    <xf numFmtId="204" fontId="109" fillId="0" borderId="46" xfId="0" applyNumberFormat="1" applyFont="1" applyBorder="1" applyAlignment="1">
      <alignment horizontal="right" vertical="center" wrapText="1"/>
    </xf>
    <xf numFmtId="204" fontId="109" fillId="0" borderId="50" xfId="0" applyNumberFormat="1" applyFont="1" applyFill="1" applyBorder="1" applyAlignment="1">
      <alignment horizontal="right" vertical="center" wrapText="1"/>
    </xf>
    <xf numFmtId="204" fontId="109" fillId="0" borderId="41" xfId="0" applyNumberFormat="1" applyFont="1" applyFill="1" applyBorder="1" applyAlignment="1">
      <alignment horizontal="right" vertical="center" wrapText="1"/>
    </xf>
    <xf numFmtId="204" fontId="109" fillId="0" borderId="50" xfId="0" applyNumberFormat="1" applyFont="1" applyBorder="1" applyAlignment="1">
      <alignment horizontal="right" vertical="center" wrapText="1"/>
    </xf>
    <xf numFmtId="204" fontId="109" fillId="0" borderId="41" xfId="0" applyNumberFormat="1" applyFont="1" applyBorder="1" applyAlignment="1">
      <alignment horizontal="right" vertical="center" wrapText="1"/>
    </xf>
    <xf numFmtId="204" fontId="109" fillId="0" borderId="55" xfId="0" applyNumberFormat="1" applyFont="1" applyBorder="1" applyAlignment="1">
      <alignment horizontal="right" vertical="center" wrapText="1"/>
    </xf>
    <xf numFmtId="204" fontId="109" fillId="0" borderId="47" xfId="0" applyNumberFormat="1" applyFont="1" applyBorder="1" applyAlignment="1">
      <alignment horizontal="right" vertical="center" wrapText="1"/>
    </xf>
    <xf numFmtId="179" fontId="110" fillId="0" borderId="27" xfId="0" applyFont="1" applyBorder="1" applyAlignment="1">
      <alignment horizontal="left" wrapText="1"/>
    </xf>
    <xf numFmtId="204" fontId="109" fillId="0" borderId="54" xfId="0" applyNumberFormat="1" applyFont="1" applyBorder="1" applyAlignment="1">
      <alignment horizontal="center" vertical="center"/>
    </xf>
    <xf numFmtId="204" fontId="109" fillId="0" borderId="46" xfId="0" applyNumberFormat="1" applyFont="1" applyBorder="1" applyAlignment="1">
      <alignment horizontal="center" vertical="center"/>
    </xf>
    <xf numFmtId="204" fontId="109" fillId="0" borderId="50" xfId="0" applyNumberFormat="1" applyFont="1" applyBorder="1" applyAlignment="1">
      <alignment horizontal="center" vertical="center"/>
    </xf>
    <xf numFmtId="204" fontId="109" fillId="0" borderId="41" xfId="0" applyNumberFormat="1" applyFont="1" applyBorder="1" applyAlignment="1">
      <alignment horizontal="center" vertical="center"/>
    </xf>
    <xf numFmtId="204" fontId="109" fillId="0" borderId="55" xfId="0" applyNumberFormat="1" applyFont="1" applyBorder="1" applyAlignment="1">
      <alignment horizontal="center" vertical="center"/>
    </xf>
    <xf numFmtId="204" fontId="109" fillId="0" borderId="47" xfId="0" applyNumberFormat="1" applyFont="1" applyBorder="1" applyAlignment="1">
      <alignment horizontal="center" vertical="center"/>
    </xf>
    <xf numFmtId="16" fontId="109" fillId="0" borderId="27" xfId="0" applyNumberFormat="1" applyFont="1" applyBorder="1" applyAlignment="1">
      <alignment horizontal="center" vertical="center" wrapText="1"/>
    </xf>
    <xf numFmtId="204" fontId="109" fillId="0" borderId="67" xfId="0" applyNumberFormat="1" applyFont="1" applyBorder="1" applyAlignment="1">
      <alignment horizontal="center" vertical="center"/>
    </xf>
    <xf numFmtId="204" fontId="109" fillId="0" borderId="68" xfId="0" applyNumberFormat="1" applyFont="1" applyBorder="1" applyAlignment="1">
      <alignment horizontal="center" vertical="center"/>
    </xf>
    <xf numFmtId="204" fontId="109" fillId="0" borderId="69" xfId="0" applyNumberFormat="1" applyFont="1" applyBorder="1" applyAlignment="1">
      <alignment horizontal="center" vertical="center"/>
    </xf>
    <xf numFmtId="179" fontId="101" fillId="0" borderId="70" xfId="0" applyFont="1" applyBorder="1" applyAlignment="1">
      <alignment horizontal="center" vertical="center"/>
    </xf>
    <xf numFmtId="0" fontId="49" fillId="10" borderId="3" xfId="1190" applyNumberFormat="1" applyFont="1" applyFill="1" applyBorder="1" applyAlignment="1">
      <alignment horizontal="center" vertical="center"/>
      <protection/>
    </xf>
    <xf numFmtId="0" fontId="81" fillId="0" borderId="3" xfId="1190" applyNumberFormat="1" applyFont="1" applyBorder="1" applyAlignment="1">
      <alignment horizontal="center" vertical="center" wrapText="1"/>
      <protection/>
    </xf>
    <xf numFmtId="0" fontId="14" fillId="0" borderId="3" xfId="1190" applyNumberFormat="1" applyFont="1" applyBorder="1" applyAlignment="1">
      <alignment horizontal="center" vertical="center" wrapText="1"/>
      <protection/>
    </xf>
    <xf numFmtId="0" fontId="50" fillId="0" borderId="3" xfId="1190" applyNumberFormat="1" applyFont="1" applyBorder="1" applyAlignment="1">
      <alignment horizontal="center" vertical="center" wrapText="1"/>
      <protection/>
    </xf>
    <xf numFmtId="0" fontId="81" fillId="0" borderId="3" xfId="0" applyNumberFormat="1" applyFont="1" applyFill="1" applyBorder="1" applyAlignment="1">
      <alignment horizontal="right"/>
    </xf>
    <xf numFmtId="0" fontId="81" fillId="0" borderId="3" xfId="0" applyNumberFormat="1" applyFont="1" applyBorder="1" applyAlignment="1">
      <alignment horizontal="center" vertical="center"/>
    </xf>
    <xf numFmtId="0" fontId="1" fillId="10" borderId="50" xfId="0" applyNumberFormat="1" applyFont="1" applyFill="1" applyBorder="1" applyAlignment="1">
      <alignment horizontal="center" vertical="center"/>
    </xf>
    <xf numFmtId="0" fontId="1" fillId="10" borderId="41" xfId="0" applyNumberFormat="1" applyFont="1" applyFill="1" applyBorder="1" applyAlignment="1">
      <alignment horizontal="center" vertical="center"/>
    </xf>
    <xf numFmtId="0" fontId="1" fillId="10" borderId="50" xfId="0" applyNumberFormat="1" applyFont="1" applyFill="1" applyBorder="1" applyAlignment="1">
      <alignment horizontal="left" vertical="top" wrapText="1"/>
    </xf>
    <xf numFmtId="0" fontId="1" fillId="10" borderId="41" xfId="0" applyNumberFormat="1" applyFont="1" applyFill="1" applyBorder="1" applyAlignment="1">
      <alignment horizontal="left" vertical="top" wrapText="1"/>
    </xf>
    <xf numFmtId="0" fontId="1" fillId="10" borderId="3" xfId="0" applyNumberFormat="1" applyFont="1" applyFill="1" applyBorder="1" applyAlignment="1">
      <alignment horizontal="center" vertical="center"/>
    </xf>
    <xf numFmtId="0" fontId="1" fillId="10" borderId="3" xfId="1190" applyNumberFormat="1" applyFont="1" applyFill="1" applyBorder="1" applyAlignment="1">
      <alignment horizontal="right" vertical="top" wrapText="1"/>
      <protection/>
    </xf>
    <xf numFmtId="0" fontId="14" fillId="98" borderId="3" xfId="1190" applyNumberFormat="1" applyFont="1" applyFill="1" applyBorder="1" applyAlignment="1">
      <alignment horizontal="left" vertical="center" wrapText="1"/>
      <protection/>
    </xf>
    <xf numFmtId="0" fontId="81" fillId="0" borderId="50" xfId="0" applyNumberFormat="1" applyFont="1" applyFill="1" applyBorder="1" applyAlignment="1">
      <alignment horizontal="left" vertical="center" wrapText="1"/>
    </xf>
    <xf numFmtId="0" fontId="81" fillId="0" borderId="43" xfId="0" applyNumberFormat="1" applyFont="1" applyFill="1" applyBorder="1" applyAlignment="1">
      <alignment horizontal="left" vertical="center" wrapText="1"/>
    </xf>
    <xf numFmtId="0" fontId="81" fillId="0" borderId="41" xfId="0" applyNumberFormat="1" applyFont="1" applyFill="1" applyBorder="1" applyAlignment="1">
      <alignment horizontal="left" vertical="center" wrapText="1"/>
    </xf>
    <xf numFmtId="0" fontId="1" fillId="10" borderId="50" xfId="1190" applyNumberFormat="1" applyFont="1" applyFill="1" applyBorder="1" applyAlignment="1">
      <alignment horizontal="left" vertical="top" wrapText="1"/>
      <protection/>
    </xf>
    <xf numFmtId="0" fontId="1" fillId="10" borderId="41" xfId="1190" applyNumberFormat="1" applyFont="1" applyFill="1" applyBorder="1" applyAlignment="1">
      <alignment horizontal="left" vertical="top" wrapText="1"/>
      <protection/>
    </xf>
    <xf numFmtId="0" fontId="88" fillId="10" borderId="50" xfId="1190" applyNumberFormat="1" applyFont="1" applyFill="1" applyBorder="1" applyAlignment="1">
      <alignment horizontal="right" vertical="top" wrapText="1"/>
      <protection/>
    </xf>
    <xf numFmtId="0" fontId="88" fillId="10" borderId="41" xfId="1190" applyNumberFormat="1" applyFont="1" applyFill="1" applyBorder="1" applyAlignment="1">
      <alignment horizontal="right" vertical="top" wrapText="1"/>
      <protection/>
    </xf>
    <xf numFmtId="0" fontId="0" fillId="0" borderId="5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50" xfId="0" applyNumberFormat="1" applyFill="1" applyBorder="1" applyAlignment="1">
      <alignment horizontal="right" wrapText="1"/>
    </xf>
    <xf numFmtId="0" fontId="0" fillId="0" borderId="41" xfId="0" applyNumberFormat="1" applyFill="1" applyBorder="1" applyAlignment="1">
      <alignment horizontal="right" wrapText="1"/>
    </xf>
    <xf numFmtId="0" fontId="0" fillId="0" borderId="50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113" fillId="0" borderId="0" xfId="0" applyNumberFormat="1" applyFont="1" applyAlignment="1">
      <alignment horizontal="center"/>
    </xf>
    <xf numFmtId="197" fontId="0" fillId="0" borderId="0" xfId="0" applyNumberFormat="1" applyAlignment="1">
      <alignment horizontal="center" wrapText="1"/>
    </xf>
    <xf numFmtId="0" fontId="0" fillId="0" borderId="50" xfId="0" applyNumberFormat="1" applyFill="1" applyBorder="1" applyAlignment="1">
      <alignment horizontal="left" vertical="top" wrapText="1"/>
    </xf>
    <xf numFmtId="0" fontId="0" fillId="0" borderId="41" xfId="0" applyNumberFormat="1" applyFill="1" applyBorder="1" applyAlignment="1">
      <alignment horizontal="left" vertical="top" wrapText="1"/>
    </xf>
    <xf numFmtId="0" fontId="49" fillId="0" borderId="3" xfId="1190" applyNumberFormat="1" applyFont="1" applyBorder="1" applyAlignment="1">
      <alignment horizontal="center" vertical="center"/>
      <protection/>
    </xf>
  </cellXfs>
  <cellStyles count="1885">
    <cellStyle name="Normal" xfId="0"/>
    <cellStyle name=" 1" xfId="15"/>
    <cellStyle name="_+94 Прил. 24 2006-2010 новое с Соглашением 17.08.07" xfId="16"/>
    <cellStyle name="_24 с ГЕНЕРАЦИЕЙ 14.02.08" xfId="17"/>
    <cellStyle name="_3 СБОР Приложение 25 а 1 полуг" xfId="18"/>
    <cellStyle name="_Адресная и трехлетняя программа140307" xfId="19"/>
    <cellStyle name="_Альбом  от 25.08.06 недействующая редакция" xfId="20"/>
    <cellStyle name="_Альбом бюджетных форм   от 23.08.05" xfId="21"/>
    <cellStyle name="_Альбом бюджетных форм   от 25.08.05" xfId="22"/>
    <cellStyle name="_Альбом бюджетных форм от 18.07.06" xfId="23"/>
    <cellStyle name="_Анализ незаверш  стр-ва (Прил 1-4)" xfId="24"/>
    <cellStyle name="_Анализ незаверш  стр-ва (Прил 1-4) (2)" xfId="25"/>
    <cellStyle name="_АРМ_БП_РСК_V6.1.unprotec" xfId="26"/>
    <cellStyle name="_БДР 2 кв  2007 03 04" xfId="27"/>
    <cellStyle name="_БП Владимирэнерго" xfId="28"/>
    <cellStyle name="_БП ННЭ (с облиг.)" xfId="29"/>
    <cellStyle name="_Бюджетные формы.Расходы v.3.1" xfId="30"/>
    <cellStyle name="_Выполнение инв  программ в 2006 г 03 02 07" xfId="31"/>
    <cellStyle name="_ВЭС" xfId="32"/>
    <cellStyle name="_график c мощностями по Соглашению без НДС Ульянычев версия на 02 03 07" xfId="33"/>
    <cellStyle name="_график c мощностями по Соглашению без НДС Ульянычев версия на 04 03 07 " xfId="34"/>
    <cellStyle name="_График ввода 07-09" xfId="35"/>
    <cellStyle name="_график по Соглашению без НДС Ульянычев версия на 28 02 07" xfId="36"/>
    <cellStyle name="_Для Балаевой 23 05 07" xfId="37"/>
    <cellStyle name="_для ФСТ 2008 версия5" xfId="38"/>
    <cellStyle name="_Долг инв программа ( для РЭКна 2009г )" xfId="39"/>
    <cellStyle name="_Долг инв программа ( для РЭКна 2009г ) (2)" xfId="40"/>
    <cellStyle name="_Доп  оборудование не входящее в смету строек (29 10 09 г )" xfId="41"/>
    <cellStyle name="_Инвест ТЗ" xfId="42"/>
    <cellStyle name="_Инвест ТЗ АВТОМАТИЗАЦИЯ  1.06.06   Ф" xfId="43"/>
    <cellStyle name="_Инвест ТЗ АВТОМАТИЗАЦИЯ  31.05.06   Ф нов" xfId="44"/>
    <cellStyle name="_Инвестиции (лизинг) для БП 2007" xfId="45"/>
    <cellStyle name="_ИнвестКПЭ по нов методике" xfId="46"/>
    <cellStyle name="_Инвестпрограмма на 2007г " xfId="47"/>
    <cellStyle name="_ИП для ГКПЗ 2009 - 3 (2)" xfId="48"/>
    <cellStyle name="_ИП для ГКПЗ 2009 - 4" xfId="49"/>
    <cellStyle name="_ИПР ОАО ЧЭ на 2005год_31.10" xfId="50"/>
    <cellStyle name="_ИПР_ 2005" xfId="51"/>
    <cellStyle name="_Исполнение  за 9 месяцев 2006 г для совещания 13.10." xfId="52"/>
    <cellStyle name="_Итоговый лист" xfId="53"/>
    <cellStyle name="_Классификаторы" xfId="54"/>
    <cellStyle name="_классификаторы УБМ (изменения)" xfId="55"/>
    <cellStyle name="_Книга1" xfId="56"/>
    <cellStyle name="_Книга1 2" xfId="57"/>
    <cellStyle name="_Книга1 2 2" xfId="58"/>
    <cellStyle name="_Книга1 3" xfId="59"/>
    <cellStyle name="_Книга1_Копия АРМ_БП_РСК_V10 0_20100213" xfId="60"/>
    <cellStyle name="_Книга1_Копия АРМ_БП_РСК_V10 0_20100213 2" xfId="61"/>
    <cellStyle name="_Книга1_Копия АРМ_БП_РСК_V10 0_20100213 2 2" xfId="62"/>
    <cellStyle name="_Книга1_Копия АРМ_БП_РСК_V10 0_20100213 3" xfId="63"/>
    <cellStyle name="_Книга12 (3)" xfId="64"/>
    <cellStyle name="_Книга2" xfId="65"/>
    <cellStyle name="_Книга3 (8)" xfId="66"/>
    <cellStyle name="_Книга3 (9)" xfId="67"/>
    <cellStyle name="_Книга5" xfId="68"/>
    <cellStyle name="_Копия Приложение 3 1 - Перегруппировка ИПР 2009 - 2011 (2)" xfId="69"/>
    <cellStyle name="_Копия Приложение 4  (5)" xfId="70"/>
    <cellStyle name="_Коррект. Долг инв программа ( прибыль РЭК)" xfId="71"/>
    <cellStyle name="_КОРРЕКТИРОВКА СОГЛАШЕНИЯ 23.05.07" xfId="72"/>
    <cellStyle name="_КПЭ вводы" xfId="73"/>
    <cellStyle name="_Макет_Итоговый лист по анализу ИПР" xfId="74"/>
    <cellStyle name="_Мордовэнерго_на 01.02.10_опер." xfId="75"/>
    <cellStyle name="_Нижновэнерго" xfId="76"/>
    <cellStyle name="_Нижновэнерго прил.24" xfId="77"/>
    <cellStyle name="_Нижновэнерго24" xfId="78"/>
    <cellStyle name="_опл.и выполн.янв. -нояб + декаб.оператив" xfId="79"/>
    <cellStyle name="_отдано в РЭК сводный план ИП 2007 300606" xfId="80"/>
    <cellStyle name="_Отражение источников" xfId="81"/>
    <cellStyle name="_Отчёт за 3 квартал 2005_челяб" xfId="82"/>
    <cellStyle name="_отчёт ИПР_3кв_мари" xfId="83"/>
    <cellStyle name="_Отчет по лизингу- Приобретение оборудования" xfId="84"/>
    <cellStyle name="_ОТЧЕТ по МРСК -12-1мес" xfId="85"/>
    <cellStyle name="_Отчет по Чувашиия январь-ноябрь 2009год" xfId="86"/>
    <cellStyle name="_Перегруппировка_нов формат" xfId="87"/>
    <cellStyle name="_План ДПН на 3 кв  2008 г  Белгородэнерго (2)" xfId="88"/>
    <cellStyle name="_Потери на 4кв. 2007г." xfId="89"/>
    <cellStyle name="_Прил 4_Формат-РСК_29.11.06_new finalприм" xfId="90"/>
    <cellStyle name="_прилож.8, 8а с АДРЕСНОЙ 19.04.07" xfId="91"/>
    <cellStyle name="_приложение  1 2007 25.12. 06" xfId="92"/>
    <cellStyle name="_приложение 1 2007г от 24.11.06." xfId="93"/>
    <cellStyle name="_Приложение 18.02.08 минус СКП-ГЕНЕРАЦИЯ" xfId="94"/>
    <cellStyle name="_Приложение 1НОВАЯ" xfId="95"/>
    <cellStyle name="_Приложение 2 Сети 110 и ниже" xfId="96"/>
    <cellStyle name="_Приложение 4_01 02 08" xfId="97"/>
    <cellStyle name="_Приложение 7 отчет год" xfId="98"/>
    <cellStyle name="_Приложение ТП №26" xfId="99"/>
    <cellStyle name="_ПриложенияОКСу" xfId="100"/>
    <cellStyle name="_Реестр из приб на 2007г_Балаева." xfId="101"/>
    <cellStyle name="_Сводная инвестпрограмма 2007-1" xfId="102"/>
    <cellStyle name="_Снижение ТМЦ  Z (2) (2)" xfId="103"/>
    <cellStyle name="_Справка 2007 года" xfId="104"/>
    <cellStyle name="_СПРАВКА к совещанию 2009 г  " xfId="105"/>
    <cellStyle name="_СПРАВКА_анализ испол ИПР в 2006 г" xfId="106"/>
    <cellStyle name="_тех.присоединение 2008-1кв" xfId="107"/>
    <cellStyle name="_Филиалы" xfId="108"/>
    <cellStyle name="_ФОРМАТ БДР  новый  BDR 151208" xfId="109"/>
    <cellStyle name="_Формат ДПН (предложения ФСК) 01.02.08г. Сравнение" xfId="110"/>
    <cellStyle name="_Формат Инвестиционной программы на 2009г( сети )." xfId="111"/>
    <cellStyle name="_Формат Инвестиционной программы на 2009г.исправл" xfId="112"/>
    <cellStyle name="_ФОРМАТ ПЛАНА ИД НА  2009 год" xfId="113"/>
    <cellStyle name="_Формат-РСК_2007_12 02 06_м" xfId="114"/>
    <cellStyle name="”ќђќ‘ћ‚›‰" xfId="115"/>
    <cellStyle name="”љ‘ђћ‚ђќќ›‰" xfId="116"/>
    <cellStyle name="„…ќ…†ќ›‰" xfId="117"/>
    <cellStyle name="‡ђѓћ‹ћ‚ћљ1" xfId="118"/>
    <cellStyle name="‡ђѓћ‹ћ‚ћљ2" xfId="119"/>
    <cellStyle name="’ћѓћ‚›‰" xfId="120"/>
    <cellStyle name="1Normal" xfId="121"/>
    <cellStyle name="20% - Accent1" xfId="122"/>
    <cellStyle name="20% - Accent1 10" xfId="123"/>
    <cellStyle name="20% - Accent1 11" xfId="124"/>
    <cellStyle name="20% - Accent1 12" xfId="125"/>
    <cellStyle name="20% - Accent1 13" xfId="126"/>
    <cellStyle name="20% - Accent1 14" xfId="127"/>
    <cellStyle name="20% - Accent1 2" xfId="128"/>
    <cellStyle name="20% - Accent1 3" xfId="129"/>
    <cellStyle name="20% - Accent1 4" xfId="130"/>
    <cellStyle name="20% - Accent1 5" xfId="131"/>
    <cellStyle name="20% - Accent1 6" xfId="132"/>
    <cellStyle name="20% - Accent1 7" xfId="133"/>
    <cellStyle name="20% - Accent1 8" xfId="134"/>
    <cellStyle name="20% - Accent1 9" xfId="135"/>
    <cellStyle name="20% - Accent2" xfId="136"/>
    <cellStyle name="20% - Accent2 10" xfId="137"/>
    <cellStyle name="20% - Accent2 11" xfId="138"/>
    <cellStyle name="20% - Accent2 12" xfId="139"/>
    <cellStyle name="20% - Accent2 13" xfId="140"/>
    <cellStyle name="20% - Accent2 14" xfId="141"/>
    <cellStyle name="20% - Accent2 2" xfId="142"/>
    <cellStyle name="20% - Accent2 3" xfId="143"/>
    <cellStyle name="20% - Accent2 4" xfId="144"/>
    <cellStyle name="20% - Accent2 5" xfId="145"/>
    <cellStyle name="20% - Accent2 6" xfId="146"/>
    <cellStyle name="20% - Accent2 7" xfId="147"/>
    <cellStyle name="20% - Accent2 8" xfId="148"/>
    <cellStyle name="20% - Accent2 9" xfId="149"/>
    <cellStyle name="20% - Accent3" xfId="150"/>
    <cellStyle name="20% - Accent3 10" xfId="151"/>
    <cellStyle name="20% - Accent3 11" xfId="152"/>
    <cellStyle name="20% - Accent3 12" xfId="153"/>
    <cellStyle name="20% - Accent3 13" xfId="154"/>
    <cellStyle name="20% - Accent3 14" xfId="155"/>
    <cellStyle name="20% - Accent3 2" xfId="156"/>
    <cellStyle name="20% - Accent3 3" xfId="157"/>
    <cellStyle name="20% - Accent3 4" xfId="158"/>
    <cellStyle name="20% - Accent3 5" xfId="159"/>
    <cellStyle name="20% - Accent3 6" xfId="160"/>
    <cellStyle name="20% - Accent3 7" xfId="161"/>
    <cellStyle name="20% - Accent3 8" xfId="162"/>
    <cellStyle name="20% - Accent3 9" xfId="163"/>
    <cellStyle name="20% - Accent4" xfId="164"/>
    <cellStyle name="20% - Accent4 10" xfId="165"/>
    <cellStyle name="20% - Accent4 11" xfId="166"/>
    <cellStyle name="20% - Accent4 12" xfId="167"/>
    <cellStyle name="20% - Accent4 13" xfId="168"/>
    <cellStyle name="20% - Accent4 14" xfId="169"/>
    <cellStyle name="20% - Accent4 2" xfId="170"/>
    <cellStyle name="20% - Accent4 3" xfId="171"/>
    <cellStyle name="20% - Accent4 4" xfId="172"/>
    <cellStyle name="20% - Accent4 5" xfId="173"/>
    <cellStyle name="20% - Accent4 6" xfId="174"/>
    <cellStyle name="20% - Accent4 7" xfId="175"/>
    <cellStyle name="20% - Accent4 8" xfId="176"/>
    <cellStyle name="20% - Accent4 9" xfId="177"/>
    <cellStyle name="20% - Accent5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2" xfId="184"/>
    <cellStyle name="20% - Accent5 3" xfId="185"/>
    <cellStyle name="20% - Accent5 4" xfId="186"/>
    <cellStyle name="20% - Accent5 5" xfId="187"/>
    <cellStyle name="20% - Accent5 6" xfId="188"/>
    <cellStyle name="20% - Accent5 7" xfId="189"/>
    <cellStyle name="20% - Accent5 8" xfId="190"/>
    <cellStyle name="20% - Accent5 9" xfId="191"/>
    <cellStyle name="20% - Accent6" xfId="192"/>
    <cellStyle name="20% - Accent6 10" xfId="193"/>
    <cellStyle name="20% - Accent6 11" xfId="194"/>
    <cellStyle name="20% - Accent6 12" xfId="195"/>
    <cellStyle name="20% - Accent6 13" xfId="196"/>
    <cellStyle name="20% - Accent6 14" xfId="197"/>
    <cellStyle name="20% - Accent6 2" xfId="198"/>
    <cellStyle name="20% - Accent6 3" xfId="199"/>
    <cellStyle name="20% - Accent6 4" xfId="200"/>
    <cellStyle name="20% - Accent6 5" xfId="201"/>
    <cellStyle name="20% - Accent6 6" xfId="202"/>
    <cellStyle name="20% - Accent6 7" xfId="203"/>
    <cellStyle name="20% - Accent6 8" xfId="204"/>
    <cellStyle name="20% - Accent6 9" xfId="205"/>
    <cellStyle name="20% - Акцент1" xfId="206"/>
    <cellStyle name="20% - Акцент1 2" xfId="207"/>
    <cellStyle name="20% - Акцент1 2 2" xfId="208"/>
    <cellStyle name="20% - Акцент2" xfId="209"/>
    <cellStyle name="20% - Акцент2 2" xfId="210"/>
    <cellStyle name="20% - Акцент2 2 2" xfId="211"/>
    <cellStyle name="20% - Акцент3" xfId="212"/>
    <cellStyle name="20% - Акцент3 2" xfId="213"/>
    <cellStyle name="20% - Акцент3 2 2" xfId="214"/>
    <cellStyle name="20% - Акцент4" xfId="215"/>
    <cellStyle name="20% - Акцент4 2" xfId="216"/>
    <cellStyle name="20% - Акцент4 2 2" xfId="217"/>
    <cellStyle name="20% - Акцент5" xfId="218"/>
    <cellStyle name="20% - Акцент5 2" xfId="219"/>
    <cellStyle name="20% - Акцент5 2 2" xfId="220"/>
    <cellStyle name="20% - Акцент6" xfId="221"/>
    <cellStyle name="20% - Акцент6 2" xfId="222"/>
    <cellStyle name="20% - Акцент6 2 2" xfId="223"/>
    <cellStyle name="20% - Акцент6 2 2 2" xfId="224"/>
    <cellStyle name="20% - Акцент6 3" xfId="225"/>
    <cellStyle name="40% - Accent1" xfId="226"/>
    <cellStyle name="40% - Accent1 10" xfId="227"/>
    <cellStyle name="40% - Accent1 11" xfId="228"/>
    <cellStyle name="40% - Accent1 12" xfId="229"/>
    <cellStyle name="40% - Accent1 13" xfId="230"/>
    <cellStyle name="40% - Accent1 14" xfId="231"/>
    <cellStyle name="40% - Accent1 2" xfId="232"/>
    <cellStyle name="40% - Accent1 3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1 9" xfId="239"/>
    <cellStyle name="40% - Accent2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2" xfId="246"/>
    <cellStyle name="40% - Accent2 3" xfId="247"/>
    <cellStyle name="40% - Accent2 4" xfId="248"/>
    <cellStyle name="40% - Accent2 5" xfId="249"/>
    <cellStyle name="40% - Accent2 6" xfId="250"/>
    <cellStyle name="40% - Accent2 7" xfId="251"/>
    <cellStyle name="40% - Accent2 8" xfId="252"/>
    <cellStyle name="40% - Accent2 9" xfId="253"/>
    <cellStyle name="40% - Accent3" xfId="254"/>
    <cellStyle name="40% - Accent3 10" xfId="255"/>
    <cellStyle name="40% - Accent3 11" xfId="256"/>
    <cellStyle name="40% - Accent3 12" xfId="257"/>
    <cellStyle name="40% - Accent3 13" xfId="258"/>
    <cellStyle name="40% - Accent3 14" xfId="259"/>
    <cellStyle name="40% - Accent3 2" xfId="260"/>
    <cellStyle name="40% - Accent3 3" xfId="261"/>
    <cellStyle name="40% - Accent3 4" xfId="262"/>
    <cellStyle name="40% - Accent3 5" xfId="263"/>
    <cellStyle name="40% - Accent3 6" xfId="264"/>
    <cellStyle name="40% - Accent3 7" xfId="265"/>
    <cellStyle name="40% - Accent3 8" xfId="266"/>
    <cellStyle name="40% - Accent3 9" xfId="267"/>
    <cellStyle name="40% - Accent4" xfId="268"/>
    <cellStyle name="40% - Accent4 10" xfId="269"/>
    <cellStyle name="40% - Accent4 11" xfId="270"/>
    <cellStyle name="40% - Accent4 12" xfId="271"/>
    <cellStyle name="40% - Accent4 13" xfId="272"/>
    <cellStyle name="40% - Accent4 14" xfId="273"/>
    <cellStyle name="40% - Accent4 2" xfId="274"/>
    <cellStyle name="40% - Accent4 3" xfId="275"/>
    <cellStyle name="40% - Accent4 4" xfId="276"/>
    <cellStyle name="40% - Accent4 5" xfId="277"/>
    <cellStyle name="40% - Accent4 6" xfId="278"/>
    <cellStyle name="40% - Accent4 7" xfId="279"/>
    <cellStyle name="40% - Accent4 8" xfId="280"/>
    <cellStyle name="40% - Accent4 9" xfId="281"/>
    <cellStyle name="40% - Accent5" xfId="282"/>
    <cellStyle name="40% - Accent5 10" xfId="283"/>
    <cellStyle name="40% - Accent5 11" xfId="284"/>
    <cellStyle name="40% - Accent5 12" xfId="285"/>
    <cellStyle name="40% - Accent5 13" xfId="286"/>
    <cellStyle name="40% - Accent5 14" xfId="287"/>
    <cellStyle name="40% - Accent5 2" xfId="288"/>
    <cellStyle name="40% - Accent5 3" xfId="289"/>
    <cellStyle name="40% - Accent5 4" xfId="290"/>
    <cellStyle name="40% - Accent5 5" xfId="291"/>
    <cellStyle name="40% - Accent5 6" xfId="292"/>
    <cellStyle name="40% - Accent5 7" xfId="293"/>
    <cellStyle name="40% - Accent5 8" xfId="294"/>
    <cellStyle name="40% - Accent5 9" xfId="295"/>
    <cellStyle name="40% - Accent6" xfId="296"/>
    <cellStyle name="40% - Accent6 10" xfId="297"/>
    <cellStyle name="40% - Accent6 11" xfId="298"/>
    <cellStyle name="40% - Accent6 12" xfId="299"/>
    <cellStyle name="40% - Accent6 13" xfId="300"/>
    <cellStyle name="40% - Accent6 14" xfId="301"/>
    <cellStyle name="40% - Accent6 2" xfId="302"/>
    <cellStyle name="40% - Accent6 3" xfId="303"/>
    <cellStyle name="40% - Accent6 4" xfId="304"/>
    <cellStyle name="40% - Accent6 5" xfId="305"/>
    <cellStyle name="40% - Accent6 6" xfId="306"/>
    <cellStyle name="40% - Accent6 7" xfId="307"/>
    <cellStyle name="40% - Accent6 8" xfId="308"/>
    <cellStyle name="40% - Accent6 9" xfId="309"/>
    <cellStyle name="40% - Акцент1" xfId="310"/>
    <cellStyle name="40% - Акцент1 2" xfId="311"/>
    <cellStyle name="40% - Акцент1 2 2" xfId="312"/>
    <cellStyle name="40% - Акцент2" xfId="313"/>
    <cellStyle name="40% - Акцент2 2" xfId="314"/>
    <cellStyle name="40% - Акцент2 2 2" xfId="315"/>
    <cellStyle name="40% - Акцент3" xfId="316"/>
    <cellStyle name="40% - Акцент3 2" xfId="317"/>
    <cellStyle name="40% - Акцент3 2 2" xfId="318"/>
    <cellStyle name="40% - Акцент4" xfId="319"/>
    <cellStyle name="40% - Акцент4 2" xfId="320"/>
    <cellStyle name="40% - Акцент4 2 2" xfId="321"/>
    <cellStyle name="40% - Акцент5" xfId="322"/>
    <cellStyle name="40% - Акцент5 2" xfId="323"/>
    <cellStyle name="40% - Акцент5 2 2" xfId="324"/>
    <cellStyle name="40% - Акцент6" xfId="325"/>
    <cellStyle name="40% - Акцент6 2" xfId="326"/>
    <cellStyle name="40% - Акцент6 2 2" xfId="327"/>
    <cellStyle name="60% - Accent1" xfId="328"/>
    <cellStyle name="60% - Accent1 10" xfId="329"/>
    <cellStyle name="60% - Accent1 11" xfId="330"/>
    <cellStyle name="60% - Accent1 12" xfId="331"/>
    <cellStyle name="60% - Accent1 13" xfId="332"/>
    <cellStyle name="60% - Accent1 14" xfId="333"/>
    <cellStyle name="60% - Accent1 2" xfId="334"/>
    <cellStyle name="60% - Accent1 3" xfId="335"/>
    <cellStyle name="60% - Accent1 4" xfId="336"/>
    <cellStyle name="60% - Accent1 5" xfId="337"/>
    <cellStyle name="60% - Accent1 6" xfId="338"/>
    <cellStyle name="60% - Accent1 7" xfId="339"/>
    <cellStyle name="60% - Accent1 8" xfId="340"/>
    <cellStyle name="60% - Accent1 9" xfId="341"/>
    <cellStyle name="60% - Accent2" xfId="342"/>
    <cellStyle name="60% - Accent2 10" xfId="343"/>
    <cellStyle name="60% - Accent2 11" xfId="344"/>
    <cellStyle name="60% - Accent2 12" xfId="345"/>
    <cellStyle name="60% - Accent2 13" xfId="346"/>
    <cellStyle name="60% - Accent2 14" xfId="347"/>
    <cellStyle name="60% - Accent2 2" xfId="348"/>
    <cellStyle name="60% - Accent2 3" xfId="349"/>
    <cellStyle name="60% - Accent2 4" xfId="350"/>
    <cellStyle name="60% - Accent2 5" xfId="351"/>
    <cellStyle name="60% - Accent2 6" xfId="352"/>
    <cellStyle name="60% - Accent2 7" xfId="353"/>
    <cellStyle name="60% - Accent2 8" xfId="354"/>
    <cellStyle name="60% - Accent2 9" xfId="355"/>
    <cellStyle name="60% - Accent3" xfId="356"/>
    <cellStyle name="60% - Accent3 10" xfId="357"/>
    <cellStyle name="60% - Accent3 11" xfId="358"/>
    <cellStyle name="60% - Accent3 12" xfId="359"/>
    <cellStyle name="60% - Accent3 13" xfId="360"/>
    <cellStyle name="60% - Accent3 14" xfId="361"/>
    <cellStyle name="60% - Accent3 2" xfId="362"/>
    <cellStyle name="60% - Accent3 3" xfId="363"/>
    <cellStyle name="60% - Accent3 4" xfId="364"/>
    <cellStyle name="60% - Accent3 5" xfId="365"/>
    <cellStyle name="60% - Accent3 6" xfId="366"/>
    <cellStyle name="60% - Accent3 7" xfId="367"/>
    <cellStyle name="60% - Accent3 8" xfId="368"/>
    <cellStyle name="60% - Accent3 9" xfId="369"/>
    <cellStyle name="60% - Accent4" xfId="370"/>
    <cellStyle name="60% - Accent4 10" xfId="371"/>
    <cellStyle name="60% - Accent4 11" xfId="372"/>
    <cellStyle name="60% - Accent4 12" xfId="373"/>
    <cellStyle name="60% - Accent4 13" xfId="374"/>
    <cellStyle name="60% - Accent4 14" xfId="375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384"/>
    <cellStyle name="60% - Accent5 10" xfId="385"/>
    <cellStyle name="60% - Accent5 11" xfId="386"/>
    <cellStyle name="60% - Accent5 12" xfId="387"/>
    <cellStyle name="60% - Accent5 13" xfId="388"/>
    <cellStyle name="60% - Accent5 14" xfId="389"/>
    <cellStyle name="60% - Accent5 2" xfId="390"/>
    <cellStyle name="60% - Accent5 3" xfId="391"/>
    <cellStyle name="60% - Accent5 4" xfId="392"/>
    <cellStyle name="60% - Accent5 5" xfId="393"/>
    <cellStyle name="60% - Accent5 6" xfId="394"/>
    <cellStyle name="60% - Accent5 7" xfId="395"/>
    <cellStyle name="60% - Accent5 8" xfId="396"/>
    <cellStyle name="60% - Accent5 9" xfId="397"/>
    <cellStyle name="60% - Accent6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3" xfId="405"/>
    <cellStyle name="60% - Accent6 4" xfId="406"/>
    <cellStyle name="60% - Accent6 5" xfId="407"/>
    <cellStyle name="60% - Accent6 6" xfId="408"/>
    <cellStyle name="60% - Accent6 7" xfId="409"/>
    <cellStyle name="60% - Accent6 8" xfId="410"/>
    <cellStyle name="60% - Accent6 9" xfId="411"/>
    <cellStyle name="60% - Акцент1" xfId="412"/>
    <cellStyle name="60% - Акцент1 2" xfId="413"/>
    <cellStyle name="60% - Акцент1 2 2" xfId="414"/>
    <cellStyle name="60% - Акцент2" xfId="415"/>
    <cellStyle name="60% - Акцент2 2" xfId="416"/>
    <cellStyle name="60% - Акцент2 2 2" xfId="417"/>
    <cellStyle name="60% - Акцент3" xfId="418"/>
    <cellStyle name="60% - Акцент3 2" xfId="419"/>
    <cellStyle name="60% - Акцент3 2 2" xfId="420"/>
    <cellStyle name="60% - Акцент4" xfId="421"/>
    <cellStyle name="60% - Акцент4 2" xfId="422"/>
    <cellStyle name="60% - Акцент4 2 2" xfId="423"/>
    <cellStyle name="60% - Акцент5" xfId="424"/>
    <cellStyle name="60% - Акцент5 2" xfId="425"/>
    <cellStyle name="60% - Акцент5 2 2" xfId="426"/>
    <cellStyle name="60% - Акцент6" xfId="427"/>
    <cellStyle name="60% - Акцент6 2" xfId="428"/>
    <cellStyle name="60% - Акцент6 2 2" xfId="429"/>
    <cellStyle name="Accent1" xfId="430"/>
    <cellStyle name="Accent1 - 20%" xfId="431"/>
    <cellStyle name="Accent1 - 20% 2" xfId="432"/>
    <cellStyle name="Accent1 - 40%" xfId="433"/>
    <cellStyle name="Accent1 - 40% 2" xfId="434"/>
    <cellStyle name="Accent1 - 60%" xfId="435"/>
    <cellStyle name="Accent1 - 60% 2" xfId="436"/>
    <cellStyle name="Accent1 10" xfId="437"/>
    <cellStyle name="Accent1 11" xfId="438"/>
    <cellStyle name="Accent1 12" xfId="439"/>
    <cellStyle name="Accent1 13" xfId="440"/>
    <cellStyle name="Accent1 14" xfId="441"/>
    <cellStyle name="Accent1 15" xfId="442"/>
    <cellStyle name="Accent1 16" xfId="443"/>
    <cellStyle name="Accent1 17" xfId="444"/>
    <cellStyle name="Accent1 18" xfId="445"/>
    <cellStyle name="Accent1 19" xfId="446"/>
    <cellStyle name="Accent1 2" xfId="447"/>
    <cellStyle name="Accent1 20" xfId="448"/>
    <cellStyle name="Accent1 21" xfId="449"/>
    <cellStyle name="Accent1 22" xfId="450"/>
    <cellStyle name="Accent1 23" xfId="451"/>
    <cellStyle name="Accent1 24" xfId="452"/>
    <cellStyle name="Accent1 25" xfId="453"/>
    <cellStyle name="Accent1 26" xfId="454"/>
    <cellStyle name="Accent1 27" xfId="455"/>
    <cellStyle name="Accent1 28" xfId="456"/>
    <cellStyle name="Accent1 29" xfId="457"/>
    <cellStyle name="Accent1 3" xfId="458"/>
    <cellStyle name="Accent1 30" xfId="459"/>
    <cellStyle name="Accent1 31" xfId="460"/>
    <cellStyle name="Accent1 32" xfId="461"/>
    <cellStyle name="Accent1 4" xfId="462"/>
    <cellStyle name="Accent1 5" xfId="463"/>
    <cellStyle name="Accent1 6" xfId="464"/>
    <cellStyle name="Accent1 7" xfId="465"/>
    <cellStyle name="Accent1 8" xfId="466"/>
    <cellStyle name="Accent1 9" xfId="467"/>
    <cellStyle name="Accent2" xfId="468"/>
    <cellStyle name="Accent2 - 20%" xfId="469"/>
    <cellStyle name="Accent2 - 20% 2" xfId="470"/>
    <cellStyle name="Accent2 - 40%" xfId="471"/>
    <cellStyle name="Accent2 - 40% 2" xfId="472"/>
    <cellStyle name="Accent2 - 60%" xfId="473"/>
    <cellStyle name="Accent2 - 60% 2" xfId="474"/>
    <cellStyle name="Accent2 10" xfId="475"/>
    <cellStyle name="Accent2 11" xfId="476"/>
    <cellStyle name="Accent2 12" xfId="477"/>
    <cellStyle name="Accent2 13" xfId="478"/>
    <cellStyle name="Accent2 14" xfId="479"/>
    <cellStyle name="Accent2 15" xfId="480"/>
    <cellStyle name="Accent2 16" xfId="481"/>
    <cellStyle name="Accent2 17" xfId="482"/>
    <cellStyle name="Accent2 18" xfId="483"/>
    <cellStyle name="Accent2 19" xfId="484"/>
    <cellStyle name="Accent2 2" xfId="485"/>
    <cellStyle name="Accent2 20" xfId="486"/>
    <cellStyle name="Accent2 21" xfId="487"/>
    <cellStyle name="Accent2 22" xfId="488"/>
    <cellStyle name="Accent2 23" xfId="489"/>
    <cellStyle name="Accent2 24" xfId="490"/>
    <cellStyle name="Accent2 25" xfId="491"/>
    <cellStyle name="Accent2 26" xfId="492"/>
    <cellStyle name="Accent2 27" xfId="493"/>
    <cellStyle name="Accent2 28" xfId="494"/>
    <cellStyle name="Accent2 29" xfId="495"/>
    <cellStyle name="Accent2 3" xfId="496"/>
    <cellStyle name="Accent2 30" xfId="497"/>
    <cellStyle name="Accent2 31" xfId="498"/>
    <cellStyle name="Accent2 32" xfId="499"/>
    <cellStyle name="Accent2 4" xfId="500"/>
    <cellStyle name="Accent2 5" xfId="501"/>
    <cellStyle name="Accent2 6" xfId="502"/>
    <cellStyle name="Accent2 7" xfId="503"/>
    <cellStyle name="Accent2 8" xfId="504"/>
    <cellStyle name="Accent2 9" xfId="505"/>
    <cellStyle name="Accent3" xfId="506"/>
    <cellStyle name="Accent3 - 20%" xfId="507"/>
    <cellStyle name="Accent3 - 20% 2" xfId="508"/>
    <cellStyle name="Accent3 - 40%" xfId="509"/>
    <cellStyle name="Accent3 - 40% 2" xfId="510"/>
    <cellStyle name="Accent3 - 60%" xfId="511"/>
    <cellStyle name="Accent3 - 60% 2" xfId="512"/>
    <cellStyle name="Accent3 10" xfId="513"/>
    <cellStyle name="Accent3 11" xfId="514"/>
    <cellStyle name="Accent3 12" xfId="515"/>
    <cellStyle name="Accent3 13" xfId="516"/>
    <cellStyle name="Accent3 14" xfId="517"/>
    <cellStyle name="Accent3 15" xfId="518"/>
    <cellStyle name="Accent3 16" xfId="519"/>
    <cellStyle name="Accent3 17" xfId="520"/>
    <cellStyle name="Accent3 18" xfId="521"/>
    <cellStyle name="Accent3 19" xfId="522"/>
    <cellStyle name="Accent3 2" xfId="523"/>
    <cellStyle name="Accent3 20" xfId="524"/>
    <cellStyle name="Accent3 21" xfId="525"/>
    <cellStyle name="Accent3 22" xfId="526"/>
    <cellStyle name="Accent3 23" xfId="527"/>
    <cellStyle name="Accent3 24" xfId="528"/>
    <cellStyle name="Accent3 25" xfId="529"/>
    <cellStyle name="Accent3 26" xfId="530"/>
    <cellStyle name="Accent3 27" xfId="531"/>
    <cellStyle name="Accent3 28" xfId="532"/>
    <cellStyle name="Accent3 29" xfId="533"/>
    <cellStyle name="Accent3 3" xfId="534"/>
    <cellStyle name="Accent3 30" xfId="535"/>
    <cellStyle name="Accent3 31" xfId="536"/>
    <cellStyle name="Accent3 32" xfId="537"/>
    <cellStyle name="Accent3 4" xfId="538"/>
    <cellStyle name="Accent3 5" xfId="539"/>
    <cellStyle name="Accent3 6" xfId="540"/>
    <cellStyle name="Accent3 7" xfId="541"/>
    <cellStyle name="Accent3 8" xfId="542"/>
    <cellStyle name="Accent3 9" xfId="543"/>
    <cellStyle name="Accent4" xfId="544"/>
    <cellStyle name="Accent4 - 20%" xfId="545"/>
    <cellStyle name="Accent4 - 20% 2" xfId="546"/>
    <cellStyle name="Accent4 - 40%" xfId="547"/>
    <cellStyle name="Accent4 - 40% 2" xfId="548"/>
    <cellStyle name="Accent4 - 60%" xfId="549"/>
    <cellStyle name="Accent4 - 60% 2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0" xfId="562"/>
    <cellStyle name="Accent4 21" xfId="563"/>
    <cellStyle name="Accent4 22" xfId="564"/>
    <cellStyle name="Accent4 23" xfId="565"/>
    <cellStyle name="Accent4 24" xfId="566"/>
    <cellStyle name="Accent4 25" xfId="567"/>
    <cellStyle name="Accent4 26" xfId="568"/>
    <cellStyle name="Accent4 27" xfId="569"/>
    <cellStyle name="Accent4 28" xfId="570"/>
    <cellStyle name="Accent4 29" xfId="571"/>
    <cellStyle name="Accent4 3" xfId="572"/>
    <cellStyle name="Accent4 30" xfId="573"/>
    <cellStyle name="Accent4 31" xfId="574"/>
    <cellStyle name="Accent4 32" xfId="575"/>
    <cellStyle name="Accent4 4" xfId="576"/>
    <cellStyle name="Accent4 5" xfId="577"/>
    <cellStyle name="Accent4 6" xfId="578"/>
    <cellStyle name="Accent4 7" xfId="579"/>
    <cellStyle name="Accent4 8" xfId="580"/>
    <cellStyle name="Accent4 9" xfId="581"/>
    <cellStyle name="Accent5" xfId="582"/>
    <cellStyle name="Accent5 - 20%" xfId="583"/>
    <cellStyle name="Accent5 - 20% 2" xfId="584"/>
    <cellStyle name="Accent5 - 40%" xfId="585"/>
    <cellStyle name="Accent5 - 60%" xfId="586"/>
    <cellStyle name="Accent5 - 60% 2" xfId="587"/>
    <cellStyle name="Accent5 10" xfId="588"/>
    <cellStyle name="Accent5 11" xfId="589"/>
    <cellStyle name="Accent5 12" xfId="590"/>
    <cellStyle name="Accent5 13" xfId="591"/>
    <cellStyle name="Accent5 14" xfId="592"/>
    <cellStyle name="Accent5 15" xfId="593"/>
    <cellStyle name="Accent5 16" xfId="594"/>
    <cellStyle name="Accent5 17" xfId="595"/>
    <cellStyle name="Accent5 18" xfId="596"/>
    <cellStyle name="Accent5 19" xfId="597"/>
    <cellStyle name="Accent5 2" xfId="598"/>
    <cellStyle name="Accent5 20" xfId="599"/>
    <cellStyle name="Accent5 21" xfId="600"/>
    <cellStyle name="Accent5 22" xfId="601"/>
    <cellStyle name="Accent5 23" xfId="602"/>
    <cellStyle name="Accent5 24" xfId="603"/>
    <cellStyle name="Accent5 25" xfId="604"/>
    <cellStyle name="Accent5 26" xfId="605"/>
    <cellStyle name="Accent5 27" xfId="606"/>
    <cellStyle name="Accent5 28" xfId="607"/>
    <cellStyle name="Accent5 29" xfId="608"/>
    <cellStyle name="Accent5 3" xfId="609"/>
    <cellStyle name="Accent5 30" xfId="610"/>
    <cellStyle name="Accent5 31" xfId="611"/>
    <cellStyle name="Accent5 32" xfId="612"/>
    <cellStyle name="Accent5 4" xfId="613"/>
    <cellStyle name="Accent5 5" xfId="614"/>
    <cellStyle name="Accent5 6" xfId="615"/>
    <cellStyle name="Accent5 7" xfId="616"/>
    <cellStyle name="Accent5 8" xfId="617"/>
    <cellStyle name="Accent5 9" xfId="618"/>
    <cellStyle name="Accent6" xfId="619"/>
    <cellStyle name="Accent6 - 20%" xfId="620"/>
    <cellStyle name="Accent6 - 40%" xfId="621"/>
    <cellStyle name="Accent6 - 40% 2" xfId="622"/>
    <cellStyle name="Accent6 - 60%" xfId="623"/>
    <cellStyle name="Accent6 - 60% 2" xfId="624"/>
    <cellStyle name="Accent6 10" xfId="625"/>
    <cellStyle name="Accent6 11" xfId="626"/>
    <cellStyle name="Accent6 12" xfId="627"/>
    <cellStyle name="Accent6 13" xfId="628"/>
    <cellStyle name="Accent6 14" xfId="629"/>
    <cellStyle name="Accent6 15" xfId="630"/>
    <cellStyle name="Accent6 16" xfId="631"/>
    <cellStyle name="Accent6 17" xfId="632"/>
    <cellStyle name="Accent6 18" xfId="633"/>
    <cellStyle name="Accent6 19" xfId="634"/>
    <cellStyle name="Accent6 2" xfId="635"/>
    <cellStyle name="Accent6 20" xfId="636"/>
    <cellStyle name="Accent6 21" xfId="637"/>
    <cellStyle name="Accent6 22" xfId="638"/>
    <cellStyle name="Accent6 23" xfId="639"/>
    <cellStyle name="Accent6 24" xfId="640"/>
    <cellStyle name="Accent6 25" xfId="641"/>
    <cellStyle name="Accent6 26" xfId="642"/>
    <cellStyle name="Accent6 27" xfId="643"/>
    <cellStyle name="Accent6 28" xfId="644"/>
    <cellStyle name="Accent6 29" xfId="645"/>
    <cellStyle name="Accent6 3" xfId="646"/>
    <cellStyle name="Accent6 30" xfId="647"/>
    <cellStyle name="Accent6 31" xfId="648"/>
    <cellStyle name="Accent6 32" xfId="649"/>
    <cellStyle name="Accent6 4" xfId="650"/>
    <cellStyle name="Accent6 5" xfId="651"/>
    <cellStyle name="Accent6 6" xfId="652"/>
    <cellStyle name="Accent6 7" xfId="653"/>
    <cellStyle name="Accent6 8" xfId="654"/>
    <cellStyle name="Accent6 9" xfId="655"/>
    <cellStyle name="account" xfId="656"/>
    <cellStyle name="Accounting" xfId="657"/>
    <cellStyle name="Anna" xfId="658"/>
    <cellStyle name="AP_AR_UPS" xfId="659"/>
    <cellStyle name="BackGround_General" xfId="660"/>
    <cellStyle name="Bad" xfId="661"/>
    <cellStyle name="Bad 10" xfId="662"/>
    <cellStyle name="Bad 11" xfId="663"/>
    <cellStyle name="Bad 12" xfId="664"/>
    <cellStyle name="Bad 13" xfId="665"/>
    <cellStyle name="Bad 14" xfId="666"/>
    <cellStyle name="Bad 2" xfId="667"/>
    <cellStyle name="Bad 3" xfId="668"/>
    <cellStyle name="Bad 4" xfId="669"/>
    <cellStyle name="Bad 5" xfId="670"/>
    <cellStyle name="Bad 6" xfId="671"/>
    <cellStyle name="Bad 7" xfId="672"/>
    <cellStyle name="Bad 8" xfId="673"/>
    <cellStyle name="Bad 9" xfId="674"/>
    <cellStyle name="blank" xfId="675"/>
    <cellStyle name="Blue_Calculation" xfId="676"/>
    <cellStyle name="Calculation" xfId="677"/>
    <cellStyle name="Calculation 10" xfId="678"/>
    <cellStyle name="Calculation 11" xfId="679"/>
    <cellStyle name="Calculation 12" xfId="680"/>
    <cellStyle name="Calculation 13" xfId="681"/>
    <cellStyle name="Calculation 14" xfId="682"/>
    <cellStyle name="Calculation 15" xfId="683"/>
    <cellStyle name="Calculation 2" xfId="684"/>
    <cellStyle name="Calculation 3" xfId="685"/>
    <cellStyle name="Calculation 4" xfId="686"/>
    <cellStyle name="Calculation 5" xfId="687"/>
    <cellStyle name="Calculation 6" xfId="688"/>
    <cellStyle name="Calculation 7" xfId="689"/>
    <cellStyle name="Calculation 8" xfId="690"/>
    <cellStyle name="Calculation 9" xfId="691"/>
    <cellStyle name="Calculation_Xl0000026" xfId="692"/>
    <cellStyle name="Check" xfId="693"/>
    <cellStyle name="Check Cell" xfId="694"/>
    <cellStyle name="Check Cell 10" xfId="695"/>
    <cellStyle name="Check Cell 11" xfId="696"/>
    <cellStyle name="Check Cell 12" xfId="697"/>
    <cellStyle name="Check Cell 13" xfId="698"/>
    <cellStyle name="Check Cell 14" xfId="699"/>
    <cellStyle name="Check Cell 2" xfId="700"/>
    <cellStyle name="Check Cell 3" xfId="701"/>
    <cellStyle name="Check Cell 4" xfId="702"/>
    <cellStyle name="Check Cell 5" xfId="703"/>
    <cellStyle name="Check Cell 6" xfId="704"/>
    <cellStyle name="Check Cell 7" xfId="705"/>
    <cellStyle name="Check Cell 8" xfId="706"/>
    <cellStyle name="Check Cell 9" xfId="707"/>
    <cellStyle name="Check Cell_Xl0000026" xfId="708"/>
    <cellStyle name="Comma [0]_laroux" xfId="709"/>
    <cellStyle name="Comma_laroux" xfId="710"/>
    <cellStyle name="Currency [0]" xfId="711"/>
    <cellStyle name="Currency_laroux" xfId="712"/>
    <cellStyle name="Dezimal [0]_Compiling Utility Macros" xfId="713"/>
    <cellStyle name="Dezimal_Compiling Utility Macros" xfId="714"/>
    <cellStyle name="Emphasis 1" xfId="715"/>
    <cellStyle name="Emphasis 1 2" xfId="716"/>
    <cellStyle name="Emphasis 2" xfId="717"/>
    <cellStyle name="Emphasis 2 2" xfId="718"/>
    <cellStyle name="Emphasis 3" xfId="719"/>
    <cellStyle name="Euro" xfId="720"/>
    <cellStyle name="Explanatory Text" xfId="721"/>
    <cellStyle name="Explanatory Text 10" xfId="722"/>
    <cellStyle name="Explanatory Text 11" xfId="723"/>
    <cellStyle name="Explanatory Text 12" xfId="724"/>
    <cellStyle name="Explanatory Text 13" xfId="725"/>
    <cellStyle name="Explanatory Text 14" xfId="726"/>
    <cellStyle name="Explanatory Text 2" xfId="727"/>
    <cellStyle name="Explanatory Text 3" xfId="728"/>
    <cellStyle name="Explanatory Text 4" xfId="729"/>
    <cellStyle name="Explanatory Text 5" xfId="730"/>
    <cellStyle name="Explanatory Text 6" xfId="731"/>
    <cellStyle name="Explanatory Text 7" xfId="732"/>
    <cellStyle name="Explanatory Text 8" xfId="733"/>
    <cellStyle name="Explanatory Text 9" xfId="734"/>
    <cellStyle name="Followed Hyperlink" xfId="735"/>
    <cellStyle name="Footnotes" xfId="736"/>
    <cellStyle name="General_Ledger" xfId="737"/>
    <cellStyle name="Good" xfId="738"/>
    <cellStyle name="Good 10" xfId="739"/>
    <cellStyle name="Good 11" xfId="740"/>
    <cellStyle name="Good 12" xfId="741"/>
    <cellStyle name="Good 13" xfId="742"/>
    <cellStyle name="Good 14" xfId="743"/>
    <cellStyle name="Good 2" xfId="744"/>
    <cellStyle name="Good 3" xfId="745"/>
    <cellStyle name="Good 4" xfId="746"/>
    <cellStyle name="Good 5" xfId="747"/>
    <cellStyle name="Good 6" xfId="748"/>
    <cellStyle name="Good 7" xfId="749"/>
    <cellStyle name="Good 8" xfId="750"/>
    <cellStyle name="Good 9" xfId="751"/>
    <cellStyle name="Heading 1" xfId="752"/>
    <cellStyle name="Heading 1 10" xfId="753"/>
    <cellStyle name="Heading 1 11" xfId="754"/>
    <cellStyle name="Heading 1 12" xfId="755"/>
    <cellStyle name="Heading 1 13" xfId="756"/>
    <cellStyle name="Heading 1 14" xfId="757"/>
    <cellStyle name="Heading 1 2" xfId="758"/>
    <cellStyle name="Heading 1 3" xfId="759"/>
    <cellStyle name="Heading 1 4" xfId="760"/>
    <cellStyle name="Heading 1 5" xfId="761"/>
    <cellStyle name="Heading 1 6" xfId="762"/>
    <cellStyle name="Heading 1 7" xfId="763"/>
    <cellStyle name="Heading 1 8" xfId="764"/>
    <cellStyle name="Heading 1 9" xfId="765"/>
    <cellStyle name="Heading 1_Xl0000026" xfId="766"/>
    <cellStyle name="Heading 2" xfId="767"/>
    <cellStyle name="Heading 2 10" xfId="768"/>
    <cellStyle name="Heading 2 11" xfId="769"/>
    <cellStyle name="Heading 2 12" xfId="770"/>
    <cellStyle name="Heading 2 13" xfId="771"/>
    <cellStyle name="Heading 2 14" xfId="772"/>
    <cellStyle name="Heading 2 2" xfId="773"/>
    <cellStyle name="Heading 2 3" xfId="774"/>
    <cellStyle name="Heading 2 4" xfId="775"/>
    <cellStyle name="Heading 2 5" xfId="776"/>
    <cellStyle name="Heading 2 6" xfId="777"/>
    <cellStyle name="Heading 2 7" xfId="778"/>
    <cellStyle name="Heading 2 8" xfId="779"/>
    <cellStyle name="Heading 2 9" xfId="780"/>
    <cellStyle name="Heading 2_Xl0000026" xfId="781"/>
    <cellStyle name="Heading 3" xfId="782"/>
    <cellStyle name="Heading 3 10" xfId="783"/>
    <cellStyle name="Heading 3 11" xfId="784"/>
    <cellStyle name="Heading 3 12" xfId="785"/>
    <cellStyle name="Heading 3 13" xfId="786"/>
    <cellStyle name="Heading 3 14" xfId="787"/>
    <cellStyle name="Heading 3 2" xfId="788"/>
    <cellStyle name="Heading 3 3" xfId="789"/>
    <cellStyle name="Heading 3 4" xfId="790"/>
    <cellStyle name="Heading 3 5" xfId="791"/>
    <cellStyle name="Heading 3 6" xfId="792"/>
    <cellStyle name="Heading 3 7" xfId="793"/>
    <cellStyle name="Heading 3 8" xfId="794"/>
    <cellStyle name="Heading 3 9" xfId="795"/>
    <cellStyle name="Heading 3_Xl0000026" xfId="796"/>
    <cellStyle name="Heading 4" xfId="797"/>
    <cellStyle name="Heading 4 10" xfId="798"/>
    <cellStyle name="Heading 4 11" xfId="799"/>
    <cellStyle name="Heading 4 12" xfId="800"/>
    <cellStyle name="Heading 4 13" xfId="801"/>
    <cellStyle name="Heading 4 14" xfId="802"/>
    <cellStyle name="Heading 4 2" xfId="803"/>
    <cellStyle name="Heading 4 3" xfId="804"/>
    <cellStyle name="Heading 4 4" xfId="805"/>
    <cellStyle name="Heading 4 5" xfId="806"/>
    <cellStyle name="Heading 4 6" xfId="807"/>
    <cellStyle name="Heading 4 7" xfId="808"/>
    <cellStyle name="Heading 4 8" xfId="809"/>
    <cellStyle name="Heading 4 9" xfId="810"/>
    <cellStyle name="Hidden" xfId="811"/>
    <cellStyle name="Hyperlink" xfId="812"/>
    <cellStyle name="Iau?iue_Cia-l ccaldcec" xfId="813"/>
    <cellStyle name="Îáű÷íűé_Ńĺáĺńňîčěîńňü" xfId="814"/>
    <cellStyle name="Input" xfId="815"/>
    <cellStyle name="Input 10" xfId="816"/>
    <cellStyle name="Input 11" xfId="817"/>
    <cellStyle name="Input 12" xfId="818"/>
    <cellStyle name="Input 13" xfId="819"/>
    <cellStyle name="Input 14" xfId="820"/>
    <cellStyle name="Input 2" xfId="821"/>
    <cellStyle name="Input 3" xfId="822"/>
    <cellStyle name="Input 4" xfId="823"/>
    <cellStyle name="Input 5" xfId="824"/>
    <cellStyle name="Input 6" xfId="825"/>
    <cellStyle name="Input 7" xfId="826"/>
    <cellStyle name="Input 8" xfId="827"/>
    <cellStyle name="Input 9" xfId="828"/>
    <cellStyle name="Input_Cell" xfId="829"/>
    <cellStyle name="Just_Table" xfId="830"/>
    <cellStyle name="LeftTitle" xfId="831"/>
    <cellStyle name="Linked Cell" xfId="832"/>
    <cellStyle name="Linked Cell 10" xfId="833"/>
    <cellStyle name="Linked Cell 11" xfId="834"/>
    <cellStyle name="Linked Cell 12" xfId="835"/>
    <cellStyle name="Linked Cell 13" xfId="836"/>
    <cellStyle name="Linked Cell 14" xfId="837"/>
    <cellStyle name="Linked Cell 2" xfId="838"/>
    <cellStyle name="Linked Cell 3" xfId="839"/>
    <cellStyle name="Linked Cell 4" xfId="840"/>
    <cellStyle name="Linked Cell 5" xfId="841"/>
    <cellStyle name="Linked Cell 6" xfId="842"/>
    <cellStyle name="Linked Cell 7" xfId="843"/>
    <cellStyle name="Linked Cell 8" xfId="844"/>
    <cellStyle name="Linked Cell 9" xfId="845"/>
    <cellStyle name="Linked Cell_Xl0000026" xfId="846"/>
    <cellStyle name="Neutral" xfId="847"/>
    <cellStyle name="Neutral 10" xfId="848"/>
    <cellStyle name="Neutral 11" xfId="849"/>
    <cellStyle name="Neutral 12" xfId="850"/>
    <cellStyle name="Neutral 13" xfId="851"/>
    <cellStyle name="Neutral 14" xfId="852"/>
    <cellStyle name="Neutral 2" xfId="853"/>
    <cellStyle name="Neutral 3" xfId="854"/>
    <cellStyle name="Neutral 4" xfId="855"/>
    <cellStyle name="Neutral 5" xfId="856"/>
    <cellStyle name="Neutral 6" xfId="857"/>
    <cellStyle name="Neutral 7" xfId="858"/>
    <cellStyle name="Neutral 8" xfId="859"/>
    <cellStyle name="Neutral 9" xfId="860"/>
    <cellStyle name="No_Input" xfId="861"/>
    <cellStyle name="Norma11l" xfId="862"/>
    <cellStyle name="Normal 10" xfId="863"/>
    <cellStyle name="Normal 11" xfId="864"/>
    <cellStyle name="Normal 12" xfId="865"/>
    <cellStyle name="Normal 13" xfId="866"/>
    <cellStyle name="Normal 2" xfId="867"/>
    <cellStyle name="Normal 3" xfId="868"/>
    <cellStyle name="Normal 4" xfId="869"/>
    <cellStyle name="Normal 5" xfId="870"/>
    <cellStyle name="Normal 6" xfId="871"/>
    <cellStyle name="Normal 7" xfId="872"/>
    <cellStyle name="Normal 8" xfId="873"/>
    <cellStyle name="Normal 9" xfId="874"/>
    <cellStyle name="Normal_ASUS" xfId="875"/>
    <cellStyle name="Normal1" xfId="876"/>
    <cellStyle name="Note" xfId="877"/>
    <cellStyle name="Note 10" xfId="878"/>
    <cellStyle name="Note 11" xfId="879"/>
    <cellStyle name="Note 12" xfId="880"/>
    <cellStyle name="Note 13" xfId="881"/>
    <cellStyle name="Note 14" xfId="882"/>
    <cellStyle name="Note 2" xfId="883"/>
    <cellStyle name="Note 3" xfId="884"/>
    <cellStyle name="Note 4" xfId="885"/>
    <cellStyle name="Note 5" xfId="886"/>
    <cellStyle name="Note 6" xfId="887"/>
    <cellStyle name="Note 7" xfId="888"/>
    <cellStyle name="Note 8" xfId="889"/>
    <cellStyle name="Note 9" xfId="890"/>
    <cellStyle name="Note_Xl0000026" xfId="891"/>
    <cellStyle name="Nun??c [0]_Cia-l ccaldcec" xfId="892"/>
    <cellStyle name="Nun??c_Cia-l ccaldcec" xfId="893"/>
    <cellStyle name="Ňűń˙÷č [0]_Ńĺáĺńňîčěîńňü" xfId="894"/>
    <cellStyle name="Ňűń˙÷č_Ńĺáĺńňîčěîńňü" xfId="895"/>
    <cellStyle name="Output" xfId="896"/>
    <cellStyle name="Output 10" xfId="897"/>
    <cellStyle name="Output 11" xfId="898"/>
    <cellStyle name="Output 12" xfId="899"/>
    <cellStyle name="Output 13" xfId="900"/>
    <cellStyle name="Output 14" xfId="901"/>
    <cellStyle name="Output 2" xfId="902"/>
    <cellStyle name="Output 3" xfId="903"/>
    <cellStyle name="Output 4" xfId="904"/>
    <cellStyle name="Output 5" xfId="905"/>
    <cellStyle name="Output 6" xfId="906"/>
    <cellStyle name="Output 7" xfId="907"/>
    <cellStyle name="Output 8" xfId="908"/>
    <cellStyle name="Output 9" xfId="909"/>
    <cellStyle name="Output_Xl0000026" xfId="910"/>
    <cellStyle name="PageHeading" xfId="911"/>
    <cellStyle name="PillarText" xfId="912"/>
    <cellStyle name="Price_Body" xfId="913"/>
    <cellStyle name="QTitle" xfId="914"/>
    <cellStyle name="range" xfId="915"/>
    <cellStyle name="S0" xfId="916"/>
    <cellStyle name="S3_Лист4 (2)" xfId="917"/>
    <cellStyle name="SAPBEXaggData" xfId="918"/>
    <cellStyle name="SAPBEXaggData 2" xfId="919"/>
    <cellStyle name="SAPBEXaggDataEmph" xfId="920"/>
    <cellStyle name="SAPBEXaggDataEmph 2" xfId="921"/>
    <cellStyle name="SAPBEXaggItem" xfId="922"/>
    <cellStyle name="SAPBEXaggItem 2" xfId="923"/>
    <cellStyle name="SAPBEXaggItemX" xfId="924"/>
    <cellStyle name="SAPBEXaggItemX 2" xfId="925"/>
    <cellStyle name="SAPBEXchaText" xfId="926"/>
    <cellStyle name="SAPBEXchaText 2" xfId="927"/>
    <cellStyle name="SAPBEXexcBad7" xfId="928"/>
    <cellStyle name="SAPBEXexcBad7 2" xfId="929"/>
    <cellStyle name="SAPBEXexcBad8" xfId="930"/>
    <cellStyle name="SAPBEXexcBad8 2" xfId="931"/>
    <cellStyle name="SAPBEXexcBad9" xfId="932"/>
    <cellStyle name="SAPBEXexcBad9 2" xfId="933"/>
    <cellStyle name="SAPBEXexcCritical4" xfId="934"/>
    <cellStyle name="SAPBEXexcCritical4 2" xfId="935"/>
    <cellStyle name="SAPBEXexcCritical5" xfId="936"/>
    <cellStyle name="SAPBEXexcCritical5 2" xfId="937"/>
    <cellStyle name="SAPBEXexcCritical6" xfId="938"/>
    <cellStyle name="SAPBEXexcCritical6 2" xfId="939"/>
    <cellStyle name="SAPBEXexcGood1" xfId="940"/>
    <cellStyle name="SAPBEXexcGood1 2" xfId="941"/>
    <cellStyle name="SAPBEXexcGood2" xfId="942"/>
    <cellStyle name="SAPBEXexcGood2 2" xfId="943"/>
    <cellStyle name="SAPBEXexcGood3" xfId="944"/>
    <cellStyle name="SAPBEXexcGood3 2" xfId="945"/>
    <cellStyle name="SAPBEXfilterDrill" xfId="946"/>
    <cellStyle name="SAPBEXfilterDrill 2" xfId="947"/>
    <cellStyle name="SAPBEXfilterItem" xfId="948"/>
    <cellStyle name="SAPBEXfilterItem 2" xfId="949"/>
    <cellStyle name="SAPBEXfilterText" xfId="950"/>
    <cellStyle name="SAPBEXfilterText 2" xfId="951"/>
    <cellStyle name="SAPBEXformats" xfId="952"/>
    <cellStyle name="SAPBEXformats 2" xfId="953"/>
    <cellStyle name="SAPBEXheaderItem" xfId="954"/>
    <cellStyle name="SAPBEXheaderItem 2" xfId="955"/>
    <cellStyle name="SAPBEXheaderText" xfId="956"/>
    <cellStyle name="SAPBEXheaderText 2" xfId="957"/>
    <cellStyle name="SAPBEXHLevel0" xfId="958"/>
    <cellStyle name="SAPBEXHLevel0 2" xfId="959"/>
    <cellStyle name="SAPBEXHLevel0X" xfId="960"/>
    <cellStyle name="SAPBEXHLevel0X 2" xfId="961"/>
    <cellStyle name="SAPBEXHLevel1" xfId="962"/>
    <cellStyle name="SAPBEXHLevel1 2" xfId="963"/>
    <cellStyle name="SAPBEXHLevel1X" xfId="964"/>
    <cellStyle name="SAPBEXHLevel1X 2" xfId="965"/>
    <cellStyle name="SAPBEXHLevel2" xfId="966"/>
    <cellStyle name="SAPBEXHLevel2 2" xfId="967"/>
    <cellStyle name="SAPBEXHLevel2X" xfId="968"/>
    <cellStyle name="SAPBEXHLevel2X 2" xfId="969"/>
    <cellStyle name="SAPBEXHLevel3" xfId="970"/>
    <cellStyle name="SAPBEXHLevel3 2" xfId="971"/>
    <cellStyle name="SAPBEXHLevel3 3" xfId="972"/>
    <cellStyle name="SAPBEXHLevel3X" xfId="973"/>
    <cellStyle name="SAPBEXHLevel3X 2" xfId="974"/>
    <cellStyle name="SAPBEXinputData" xfId="975"/>
    <cellStyle name="SAPBEXinputData 2" xfId="976"/>
    <cellStyle name="SAPBEXItemHeader" xfId="977"/>
    <cellStyle name="SAPBEXresData" xfId="978"/>
    <cellStyle name="SAPBEXresData 2" xfId="979"/>
    <cellStyle name="SAPBEXresDataEmph" xfId="980"/>
    <cellStyle name="SAPBEXresDataEmph 2" xfId="981"/>
    <cellStyle name="SAPBEXresItem" xfId="982"/>
    <cellStyle name="SAPBEXresItem 2" xfId="983"/>
    <cellStyle name="SAPBEXresItemX" xfId="984"/>
    <cellStyle name="SAPBEXresItemX 2" xfId="985"/>
    <cellStyle name="SAPBEXstdData" xfId="986"/>
    <cellStyle name="SAPBEXstdData 2" xfId="987"/>
    <cellStyle name="SAPBEXstdData 3" xfId="988"/>
    <cellStyle name="SAPBEXstdDataEmph" xfId="989"/>
    <cellStyle name="SAPBEXstdDataEmph 2" xfId="990"/>
    <cellStyle name="SAPBEXstdDataEmph 3" xfId="991"/>
    <cellStyle name="SAPBEXstdItem" xfId="992"/>
    <cellStyle name="SAPBEXstdItem 2" xfId="993"/>
    <cellStyle name="SAPBEXstdItem 3" xfId="994"/>
    <cellStyle name="SAPBEXstdItemX" xfId="995"/>
    <cellStyle name="SAPBEXstdItemX 2" xfId="996"/>
    <cellStyle name="SAPBEXtitle" xfId="997"/>
    <cellStyle name="SAPBEXtitle 2" xfId="998"/>
    <cellStyle name="SAPBEXunassignedItem" xfId="999"/>
    <cellStyle name="SAPBEXundefined" xfId="1000"/>
    <cellStyle name="SAPBEXundefined 2" xfId="1001"/>
    <cellStyle name="SEM-BPS-data" xfId="1002"/>
    <cellStyle name="SEM-BPS-head" xfId="1003"/>
    <cellStyle name="SEM-BPS-headdata" xfId="1004"/>
    <cellStyle name="SEM-BPS-headkey" xfId="1005"/>
    <cellStyle name="SEM-BPS-input-on" xfId="1006"/>
    <cellStyle name="SEM-BPS-key" xfId="1007"/>
    <cellStyle name="SEM-BPS-sub1" xfId="1008"/>
    <cellStyle name="SEM-BPS-sub2" xfId="1009"/>
    <cellStyle name="SEM-BPS-total" xfId="1010"/>
    <cellStyle name="Sheet Title" xfId="1011"/>
    <cellStyle name="Show_Sell" xfId="1012"/>
    <cellStyle name="Standard_Anpassen der Amortisation" xfId="1013"/>
    <cellStyle name="Table" xfId="1014"/>
    <cellStyle name="Title" xfId="1015"/>
    <cellStyle name="Title 10" xfId="1016"/>
    <cellStyle name="Title 11" xfId="1017"/>
    <cellStyle name="Title 12" xfId="1018"/>
    <cellStyle name="Title 13" xfId="1019"/>
    <cellStyle name="Title 14" xfId="1020"/>
    <cellStyle name="Title 2" xfId="1021"/>
    <cellStyle name="Title 3" xfId="1022"/>
    <cellStyle name="Title 4" xfId="1023"/>
    <cellStyle name="Title 5" xfId="1024"/>
    <cellStyle name="Title 6" xfId="1025"/>
    <cellStyle name="Title 7" xfId="1026"/>
    <cellStyle name="Title 8" xfId="1027"/>
    <cellStyle name="Title 9" xfId="1028"/>
    <cellStyle name="Title_1" xfId="1029"/>
    <cellStyle name="Total" xfId="1030"/>
    <cellStyle name="Total 10" xfId="1031"/>
    <cellStyle name="Total 11" xfId="1032"/>
    <cellStyle name="Total 12" xfId="1033"/>
    <cellStyle name="Total 13" xfId="1034"/>
    <cellStyle name="Total 14" xfId="1035"/>
    <cellStyle name="Total 2" xfId="1036"/>
    <cellStyle name="Total 3" xfId="1037"/>
    <cellStyle name="Total 4" xfId="1038"/>
    <cellStyle name="Total 5" xfId="1039"/>
    <cellStyle name="Total 6" xfId="1040"/>
    <cellStyle name="Total 7" xfId="1041"/>
    <cellStyle name="Total 8" xfId="1042"/>
    <cellStyle name="Total 9" xfId="1043"/>
    <cellStyle name="Total_Xl0000026" xfId="1044"/>
    <cellStyle name="Undefiniert" xfId="1045"/>
    <cellStyle name="Validation" xfId="1046"/>
    <cellStyle name="Warning Text" xfId="1047"/>
    <cellStyle name="Warning Text 10" xfId="1048"/>
    <cellStyle name="Warning Text 11" xfId="1049"/>
    <cellStyle name="Warning Text 12" xfId="1050"/>
    <cellStyle name="Warning Text 13" xfId="1051"/>
    <cellStyle name="Warning Text 14" xfId="1052"/>
    <cellStyle name="Warning Text 2" xfId="1053"/>
    <cellStyle name="Warning Text 3" xfId="1054"/>
    <cellStyle name="Warning Text 4" xfId="1055"/>
    <cellStyle name="Warning Text 5" xfId="1056"/>
    <cellStyle name="Warning Text 6" xfId="1057"/>
    <cellStyle name="Warning Text 7" xfId="1058"/>
    <cellStyle name="Warning Text 8" xfId="1059"/>
    <cellStyle name="Warning Text 9" xfId="1060"/>
    <cellStyle name="white" xfId="1061"/>
    <cellStyle name="Wдhrung [0]_Compiling Utility Macros" xfId="1062"/>
    <cellStyle name="Wдhrung_Compiling Utility Macros" xfId="1063"/>
    <cellStyle name="YelNumbersCurr" xfId="1064"/>
    <cellStyle name="Акт" xfId="1065"/>
    <cellStyle name="АктМТСН" xfId="1066"/>
    <cellStyle name="АктМТСН 2" xfId="1067"/>
    <cellStyle name="Акцент1" xfId="1068"/>
    <cellStyle name="Акцент1 2" xfId="1069"/>
    <cellStyle name="Акцент1 2 2" xfId="1070"/>
    <cellStyle name="Акцент2" xfId="1071"/>
    <cellStyle name="Акцент2 2" xfId="1072"/>
    <cellStyle name="Акцент2 2 2" xfId="1073"/>
    <cellStyle name="Акцент3" xfId="1074"/>
    <cellStyle name="Акцент3 2" xfId="1075"/>
    <cellStyle name="Акцент3 2 2" xfId="1076"/>
    <cellStyle name="Акцент4" xfId="1077"/>
    <cellStyle name="Акцент4 2" xfId="1078"/>
    <cellStyle name="Акцент4 2 2" xfId="1079"/>
    <cellStyle name="Акцент5" xfId="1080"/>
    <cellStyle name="Акцент5 2" xfId="1081"/>
    <cellStyle name="Акцент5 2 2" xfId="1082"/>
    <cellStyle name="Акцент6" xfId="1083"/>
    <cellStyle name="Акцент6 2" xfId="1084"/>
    <cellStyle name="Акцент6 2 2" xfId="1085"/>
    <cellStyle name="Беззащитный" xfId="1086"/>
    <cellStyle name="Ввод " xfId="1087"/>
    <cellStyle name="Ввод  2" xfId="1088"/>
    <cellStyle name="Ввод  2 2" xfId="1089"/>
    <cellStyle name="Ввод  3" xfId="1090"/>
    <cellStyle name="ВедРесурсов" xfId="1091"/>
    <cellStyle name="ВедРесурсовАкт" xfId="1092"/>
    <cellStyle name="Вывод" xfId="1093"/>
    <cellStyle name="Вывод 2" xfId="1094"/>
    <cellStyle name="Вывод 2 2" xfId="1095"/>
    <cellStyle name="Вычисление" xfId="1096"/>
    <cellStyle name="Вычисление 2" xfId="1097"/>
    <cellStyle name="Вычисление 2 2" xfId="1098"/>
    <cellStyle name="Hyperlink" xfId="1099"/>
    <cellStyle name="Currency" xfId="1100"/>
    <cellStyle name="Currency [0]" xfId="1101"/>
    <cellStyle name="Заголовок" xfId="1102"/>
    <cellStyle name="Заголовок 1" xfId="1103"/>
    <cellStyle name="Заголовок 1 2" xfId="1104"/>
    <cellStyle name="Заголовок 2" xfId="1105"/>
    <cellStyle name="Заголовок 2 2" xfId="1106"/>
    <cellStyle name="Заголовок 3" xfId="1107"/>
    <cellStyle name="Заголовок 3 2" xfId="1108"/>
    <cellStyle name="Заголовок 4" xfId="1109"/>
    <cellStyle name="Заголовок 4 2" xfId="1110"/>
    <cellStyle name="Заголовок таблицы" xfId="1111"/>
    <cellStyle name="ЗаголовокСтолбца" xfId="1112"/>
    <cellStyle name="Защитный" xfId="1113"/>
    <cellStyle name="Значение" xfId="1114"/>
    <cellStyle name="зфпуруфвштп" xfId="1115"/>
    <cellStyle name="йешеду" xfId="1116"/>
    <cellStyle name="Итог" xfId="1117"/>
    <cellStyle name="Итог 2" xfId="1118"/>
    <cellStyle name="Итоги" xfId="1119"/>
    <cellStyle name="ИтогоАктБазЦ" xfId="1120"/>
    <cellStyle name="ИтогоАктТекЦ" xfId="1121"/>
    <cellStyle name="ИтогоБазЦ" xfId="1122"/>
    <cellStyle name="ИтогоТекЦ" xfId="1123"/>
    <cellStyle name="Контрольная ячейка" xfId="1124"/>
    <cellStyle name="Контрольная ячейка 2" xfId="1125"/>
    <cellStyle name="Контрольная ячейка 2 2" xfId="1126"/>
    <cellStyle name="ЛокСмета" xfId="1127"/>
    <cellStyle name="ЛокСмМТСН" xfId="1128"/>
    <cellStyle name="ЛокСмМТСН 2" xfId="1129"/>
    <cellStyle name="Мой заголовок" xfId="1130"/>
    <cellStyle name="Мой заголовок листа" xfId="1131"/>
    <cellStyle name="Мои наименования показателей" xfId="1132"/>
    <cellStyle name="Название" xfId="1133"/>
    <cellStyle name="Название 2" xfId="1134"/>
    <cellStyle name="Нейтральный" xfId="1135"/>
    <cellStyle name="Нейтральный 2" xfId="1136"/>
    <cellStyle name="Нейтральный 2 2" xfId="1137"/>
    <cellStyle name="Обычный 10" xfId="1138"/>
    <cellStyle name="Обычный 10 2" xfId="1139"/>
    <cellStyle name="Обычный 10 2 2" xfId="1140"/>
    <cellStyle name="Обычный 10 2 3" xfId="1141"/>
    <cellStyle name="Обычный 10 3" xfId="1142"/>
    <cellStyle name="Обычный 10 4" xfId="1143"/>
    <cellStyle name="Обычный 11" xfId="1144"/>
    <cellStyle name="Обычный 11 2" xfId="1145"/>
    <cellStyle name="Обычный 11 3" xfId="1146"/>
    <cellStyle name="Обычный 11 4" xfId="1147"/>
    <cellStyle name="Обычный 11 5" xfId="1148"/>
    <cellStyle name="Обычный 12" xfId="1149"/>
    <cellStyle name="Обычный 12 2" xfId="1150"/>
    <cellStyle name="Обычный 12 3" xfId="1151"/>
    <cellStyle name="Обычный 12 4" xfId="1152"/>
    <cellStyle name="Обычный 12 5" xfId="1153"/>
    <cellStyle name="Обычный 13" xfId="1154"/>
    <cellStyle name="Обычный 13 2" xfId="1155"/>
    <cellStyle name="Обычный 13 3" xfId="1156"/>
    <cellStyle name="Обычный 13 4" xfId="1157"/>
    <cellStyle name="Обычный 13 5" xfId="1158"/>
    <cellStyle name="Обычный 14" xfId="1159"/>
    <cellStyle name="Обычный 14 2" xfId="1160"/>
    <cellStyle name="Обычный 14 2 2" xfId="1161"/>
    <cellStyle name="Обычный 14 3" xfId="1162"/>
    <cellStyle name="Обычный 14 4" xfId="1163"/>
    <cellStyle name="Обычный 14 5" xfId="1164"/>
    <cellStyle name="Обычный 15" xfId="1165"/>
    <cellStyle name="Обычный 15 2" xfId="1166"/>
    <cellStyle name="Обычный 15 3" xfId="1167"/>
    <cellStyle name="Обычный 15 4" xfId="1168"/>
    <cellStyle name="Обычный 15 5" xfId="1169"/>
    <cellStyle name="Обычный 16" xfId="1170"/>
    <cellStyle name="Обычный 16 2" xfId="1171"/>
    <cellStyle name="Обычный 16 2 2" xfId="1172"/>
    <cellStyle name="Обычный 16 3" xfId="1173"/>
    <cellStyle name="Обычный 16 4" xfId="1174"/>
    <cellStyle name="Обычный 16 5" xfId="1175"/>
    <cellStyle name="Обычный 17" xfId="1176"/>
    <cellStyle name="Обычный 17 2" xfId="1177"/>
    <cellStyle name="Обычный 17 3" xfId="1178"/>
    <cellStyle name="Обычный 17 4" xfId="1179"/>
    <cellStyle name="Обычный 17 5" xfId="1180"/>
    <cellStyle name="Обычный 18" xfId="1181"/>
    <cellStyle name="Обычный 18 2" xfId="1182"/>
    <cellStyle name="Обычный 18 3" xfId="1183"/>
    <cellStyle name="Обычный 18 4" xfId="1184"/>
    <cellStyle name="Обычный 18 5" xfId="1185"/>
    <cellStyle name="Обычный 19" xfId="1186"/>
    <cellStyle name="Обычный 19 2" xfId="1187"/>
    <cellStyle name="Обычный 19 3" xfId="1188"/>
    <cellStyle name="Обычный 19 4" xfId="1189"/>
    <cellStyle name="Обычный 2" xfId="1190"/>
    <cellStyle name="Обычный 2 10" xfId="1191"/>
    <cellStyle name="Обычный 2 11" xfId="1192"/>
    <cellStyle name="Обычный 2 12" xfId="1193"/>
    <cellStyle name="Обычный 2 13" xfId="1194"/>
    <cellStyle name="Обычный 2 14" xfId="1195"/>
    <cellStyle name="Обычный 2 15" xfId="1196"/>
    <cellStyle name="Обычный 2 16" xfId="1197"/>
    <cellStyle name="Обычный 2 17" xfId="1198"/>
    <cellStyle name="Обычный 2 18" xfId="1199"/>
    <cellStyle name="Обычный 2 19" xfId="1200"/>
    <cellStyle name="Обычный 2 2" xfId="1201"/>
    <cellStyle name="Обычный 2 2 2" xfId="1202"/>
    <cellStyle name="Обычный 2 2 2 2" xfId="1203"/>
    <cellStyle name="Обычный 2 2 3" xfId="1204"/>
    <cellStyle name="Обычный 2 2 3 2" xfId="1205"/>
    <cellStyle name="Обычный 2 2 4" xfId="1206"/>
    <cellStyle name="Обычный 2 2 4 2" xfId="1207"/>
    <cellStyle name="Обычный 2 2 5" xfId="1208"/>
    <cellStyle name="Обычный 2 2 6" xfId="1209"/>
    <cellStyle name="Обычный 2 2 7" xfId="1210"/>
    <cellStyle name="Обычный 2 2 8" xfId="1211"/>
    <cellStyle name="Обычный 2 2 9" xfId="1212"/>
    <cellStyle name="Обычный 2 20" xfId="1213"/>
    <cellStyle name="Обычный 2 21" xfId="1214"/>
    <cellStyle name="Обычный 2 22" xfId="1215"/>
    <cellStyle name="Обычный 2 23" xfId="1216"/>
    <cellStyle name="Обычный 2 24" xfId="1217"/>
    <cellStyle name="Обычный 2 25" xfId="1218"/>
    <cellStyle name="Обычный 2 26" xfId="1219"/>
    <cellStyle name="Обычный 2 27" xfId="1220"/>
    <cellStyle name="Обычный 2 28" xfId="1221"/>
    <cellStyle name="Обычный 2 29" xfId="1222"/>
    <cellStyle name="Обычный 2 3" xfId="1223"/>
    <cellStyle name="Обычный 2 3 2" xfId="1224"/>
    <cellStyle name="Обычный 2 30" xfId="1225"/>
    <cellStyle name="Обычный 2 31" xfId="1226"/>
    <cellStyle name="Обычный 2 32" xfId="1227"/>
    <cellStyle name="Обычный 2 33" xfId="1228"/>
    <cellStyle name="Обычный 2 34" xfId="1229"/>
    <cellStyle name="Обычный 2 35" xfId="1230"/>
    <cellStyle name="Обычный 2 36" xfId="1231"/>
    <cellStyle name="Обычный 2 37" xfId="1232"/>
    <cellStyle name="Обычный 2 38" xfId="1233"/>
    <cellStyle name="Обычный 2 39" xfId="1234"/>
    <cellStyle name="Обычный 2 4" xfId="1235"/>
    <cellStyle name="Обычный 2 40" xfId="1236"/>
    <cellStyle name="Обычный 2 41" xfId="1237"/>
    <cellStyle name="Обычный 2 42" xfId="1238"/>
    <cellStyle name="Обычный 2 43" xfId="1239"/>
    <cellStyle name="Обычный 2 44" xfId="1240"/>
    <cellStyle name="Обычный 2 45" xfId="1241"/>
    <cellStyle name="Обычный 2 46" xfId="1242"/>
    <cellStyle name="Обычный 2 47" xfId="1243"/>
    <cellStyle name="Обычный 2 48" xfId="1244"/>
    <cellStyle name="Обычный 2 49" xfId="1245"/>
    <cellStyle name="Обычный 2 5" xfId="1246"/>
    <cellStyle name="Обычный 2 50" xfId="1247"/>
    <cellStyle name="Обычный 2 51" xfId="1248"/>
    <cellStyle name="Обычный 2 52" xfId="1249"/>
    <cellStyle name="Обычный 2 53" xfId="1250"/>
    <cellStyle name="Обычный 2 54" xfId="1251"/>
    <cellStyle name="Обычный 2 55" xfId="1252"/>
    <cellStyle name="Обычный 2 56" xfId="1253"/>
    <cellStyle name="Обычный 2 57" xfId="1254"/>
    <cellStyle name="Обычный 2 58" xfId="1255"/>
    <cellStyle name="Обычный 2 59" xfId="1256"/>
    <cellStyle name="Обычный 2 6" xfId="1257"/>
    <cellStyle name="Обычный 2 7" xfId="1258"/>
    <cellStyle name="Обычный 2 8" xfId="1259"/>
    <cellStyle name="Обычный 2 9" xfId="1260"/>
    <cellStyle name="Обычный 2_Копия Копия Форматы представления ИПР субъектами электроэнергетики (по письму Минэнерго) 15 09 10" xfId="1261"/>
    <cellStyle name="Обычный 20" xfId="1262"/>
    <cellStyle name="Обычный 20 2" xfId="1263"/>
    <cellStyle name="Обычный 20 3" xfId="1264"/>
    <cellStyle name="Обычный 20 4" xfId="1265"/>
    <cellStyle name="Обычный 21" xfId="1266"/>
    <cellStyle name="Обычный 21 2" xfId="1267"/>
    <cellStyle name="Обычный 21 3" xfId="1268"/>
    <cellStyle name="Обычный 21 4" xfId="1269"/>
    <cellStyle name="Обычный 22" xfId="1270"/>
    <cellStyle name="Обычный 22 2" xfId="1271"/>
    <cellStyle name="Обычный 22 3" xfId="1272"/>
    <cellStyle name="Обычный 22 4" xfId="1273"/>
    <cellStyle name="Обычный 23" xfId="1274"/>
    <cellStyle name="Обычный 24" xfId="1275"/>
    <cellStyle name="Обычный 24 2" xfId="1276"/>
    <cellStyle name="Обычный 24 3" xfId="1277"/>
    <cellStyle name="Обычный 24 3 2" xfId="1278"/>
    <cellStyle name="Обычный 24 4" xfId="1279"/>
    <cellStyle name="Обычный 25" xfId="1280"/>
    <cellStyle name="Обычный 26" xfId="1281"/>
    <cellStyle name="Обычный 27" xfId="1282"/>
    <cellStyle name="Обычный 28" xfId="1283"/>
    <cellStyle name="Обычный 29" xfId="1284"/>
    <cellStyle name="Обычный 3" xfId="1285"/>
    <cellStyle name="Обычный 3 10" xfId="1286"/>
    <cellStyle name="Обычный 3 11" xfId="1287"/>
    <cellStyle name="Обычный 3 12" xfId="1288"/>
    <cellStyle name="Обычный 3 13" xfId="1289"/>
    <cellStyle name="Обычный 3 14" xfId="1290"/>
    <cellStyle name="Обычный 3 15" xfId="1291"/>
    <cellStyle name="Обычный 3 16" xfId="1292"/>
    <cellStyle name="Обычный 3 17" xfId="1293"/>
    <cellStyle name="Обычный 3 18" xfId="1294"/>
    <cellStyle name="Обычный 3 19" xfId="1295"/>
    <cellStyle name="Обычный 3 2" xfId="1296"/>
    <cellStyle name="Обычный 3 2 2" xfId="1297"/>
    <cellStyle name="Обычный 3 2 2 2" xfId="1298"/>
    <cellStyle name="Обычный 3 2 2 3" xfId="1299"/>
    <cellStyle name="Обычный 3 2 2 3 2" xfId="1300"/>
    <cellStyle name="Обычный 3 2 2 4" xfId="1301"/>
    <cellStyle name="Обычный 3 2 3" xfId="1302"/>
    <cellStyle name="Обычный 3 2 4" xfId="1303"/>
    <cellStyle name="Обычный 3 2 5" xfId="1304"/>
    <cellStyle name="Обычный 3 20" xfId="1305"/>
    <cellStyle name="Обычный 3 21" xfId="1306"/>
    <cellStyle name="Обычный 3 22" xfId="1307"/>
    <cellStyle name="Обычный 3 23" xfId="1308"/>
    <cellStyle name="Обычный 3 24" xfId="1309"/>
    <cellStyle name="Обычный 3 25" xfId="1310"/>
    <cellStyle name="Обычный 3 26" xfId="1311"/>
    <cellStyle name="Обычный 3 27" xfId="1312"/>
    <cellStyle name="Обычный 3 28" xfId="1313"/>
    <cellStyle name="Обычный 3 29" xfId="1314"/>
    <cellStyle name="Обычный 3 3" xfId="1315"/>
    <cellStyle name="Обычный 3 3 2" xfId="1316"/>
    <cellStyle name="Обычный 3 30" xfId="1317"/>
    <cellStyle name="Обычный 3 31" xfId="1318"/>
    <cellStyle name="Обычный 3 32" xfId="1319"/>
    <cellStyle name="Обычный 3 33" xfId="1320"/>
    <cellStyle name="Обычный 3 34" xfId="1321"/>
    <cellStyle name="Обычный 3 35" xfId="1322"/>
    <cellStyle name="Обычный 3 36" xfId="1323"/>
    <cellStyle name="Обычный 3 37" xfId="1324"/>
    <cellStyle name="Обычный 3 38" xfId="1325"/>
    <cellStyle name="Обычный 3 39" xfId="1326"/>
    <cellStyle name="Обычный 3 4" xfId="1327"/>
    <cellStyle name="Обычный 3 4 2" xfId="1328"/>
    <cellStyle name="Обычный 3 4 2 2" xfId="1329"/>
    <cellStyle name="Обычный 3 4 2 2 2" xfId="1330"/>
    <cellStyle name="Обычный 3 4 2 3" xfId="1331"/>
    <cellStyle name="Обычный 3 40" xfId="1332"/>
    <cellStyle name="Обычный 3 41" xfId="1333"/>
    <cellStyle name="Обычный 3 42" xfId="1334"/>
    <cellStyle name="Обычный 3 43" xfId="1335"/>
    <cellStyle name="Обычный 3 44" xfId="1336"/>
    <cellStyle name="Обычный 3 45" xfId="1337"/>
    <cellStyle name="Обычный 3 46" xfId="1338"/>
    <cellStyle name="Обычный 3 47" xfId="1339"/>
    <cellStyle name="Обычный 3 48" xfId="1340"/>
    <cellStyle name="Обычный 3 49" xfId="1341"/>
    <cellStyle name="Обычный 3 5" xfId="1342"/>
    <cellStyle name="Обычный 3 5 2" xfId="1343"/>
    <cellStyle name="Обычный 3 5 2 2" xfId="1344"/>
    <cellStyle name="Обычный 3 5 3" xfId="1345"/>
    <cellStyle name="Обычный 3 50" xfId="1346"/>
    <cellStyle name="Обычный 3 51" xfId="1347"/>
    <cellStyle name="Обычный 3 52" xfId="1348"/>
    <cellStyle name="Обычный 3 53" xfId="1349"/>
    <cellStyle name="Обычный 3 54" xfId="1350"/>
    <cellStyle name="Обычный 3 55" xfId="1351"/>
    <cellStyle name="Обычный 3 56" xfId="1352"/>
    <cellStyle name="Обычный 3 57" xfId="1353"/>
    <cellStyle name="Обычный 3 58" xfId="1354"/>
    <cellStyle name="Обычный 3 59" xfId="1355"/>
    <cellStyle name="Обычный 3 6" xfId="1356"/>
    <cellStyle name="Обычный 3 6 2" xfId="1357"/>
    <cellStyle name="Обычный 3 60" xfId="1358"/>
    <cellStyle name="Обычный 3 7" xfId="1359"/>
    <cellStyle name="Обычный 3 8" xfId="1360"/>
    <cellStyle name="Обычный 3 9" xfId="1361"/>
    <cellStyle name="Обычный 3_Балансы по потребителям за 2010г" xfId="1362"/>
    <cellStyle name="Обычный 30" xfId="1363"/>
    <cellStyle name="Обычный 31" xfId="1364"/>
    <cellStyle name="Обычный 32" xfId="1365"/>
    <cellStyle name="Обычный 33" xfId="1366"/>
    <cellStyle name="Обычный 34" xfId="1367"/>
    <cellStyle name="Обычный 35" xfId="1368"/>
    <cellStyle name="Обычный 36" xfId="1369"/>
    <cellStyle name="Обычный 37" xfId="1370"/>
    <cellStyle name="Обычный 38" xfId="1371"/>
    <cellStyle name="Обычный 39" xfId="1372"/>
    <cellStyle name="Обычный 4" xfId="1373"/>
    <cellStyle name="Обычный 4 10" xfId="1374"/>
    <cellStyle name="Обычный 4 11" xfId="1375"/>
    <cellStyle name="Обычный 4 12" xfId="1376"/>
    <cellStyle name="Обычный 4 13" xfId="1377"/>
    <cellStyle name="Обычный 4 14" xfId="1378"/>
    <cellStyle name="Обычный 4 15" xfId="1379"/>
    <cellStyle name="Обычный 4 16" xfId="1380"/>
    <cellStyle name="Обычный 4 17" xfId="1381"/>
    <cellStyle name="Обычный 4 18" xfId="1382"/>
    <cellStyle name="Обычный 4 19" xfId="1383"/>
    <cellStyle name="Обычный 4 2" xfId="1384"/>
    <cellStyle name="Обычный 4 2 2" xfId="1385"/>
    <cellStyle name="Обычный 4 2 3" xfId="1386"/>
    <cellStyle name="Обычный 4 2_Программа по годам РСК" xfId="1387"/>
    <cellStyle name="Обычный 4 20" xfId="1388"/>
    <cellStyle name="Обычный 4 21" xfId="1389"/>
    <cellStyle name="Обычный 4 22" xfId="1390"/>
    <cellStyle name="Обычный 4 23" xfId="1391"/>
    <cellStyle name="Обычный 4 24" xfId="1392"/>
    <cellStyle name="Обычный 4 25" xfId="1393"/>
    <cellStyle name="Обычный 4 26" xfId="1394"/>
    <cellStyle name="Обычный 4 27" xfId="1395"/>
    <cellStyle name="Обычный 4 28" xfId="1396"/>
    <cellStyle name="Обычный 4 29" xfId="1397"/>
    <cellStyle name="Обычный 4 3" xfId="1398"/>
    <cellStyle name="Обычный 4 30" xfId="1399"/>
    <cellStyle name="Обычный 4 31" xfId="1400"/>
    <cellStyle name="Обычный 4 32" xfId="1401"/>
    <cellStyle name="Обычный 4 33" xfId="1402"/>
    <cellStyle name="Обычный 4 34" xfId="1403"/>
    <cellStyle name="Обычный 4 35" xfId="1404"/>
    <cellStyle name="Обычный 4 36" xfId="1405"/>
    <cellStyle name="Обычный 4 37" xfId="1406"/>
    <cellStyle name="Обычный 4 38" xfId="1407"/>
    <cellStyle name="Обычный 4 39" xfId="1408"/>
    <cellStyle name="Обычный 4 4" xfId="1409"/>
    <cellStyle name="Обычный 4 40" xfId="1410"/>
    <cellStyle name="Обычный 4 41" xfId="1411"/>
    <cellStyle name="Обычный 4 42" xfId="1412"/>
    <cellStyle name="Обычный 4 43" xfId="1413"/>
    <cellStyle name="Обычный 4 44" xfId="1414"/>
    <cellStyle name="Обычный 4 45" xfId="1415"/>
    <cellStyle name="Обычный 4 46" xfId="1416"/>
    <cellStyle name="Обычный 4 47" xfId="1417"/>
    <cellStyle name="Обычный 4 48" xfId="1418"/>
    <cellStyle name="Обычный 4 49" xfId="1419"/>
    <cellStyle name="Обычный 4 5" xfId="1420"/>
    <cellStyle name="Обычный 4 50" xfId="1421"/>
    <cellStyle name="Обычный 4 51" xfId="1422"/>
    <cellStyle name="Обычный 4 52" xfId="1423"/>
    <cellStyle name="Обычный 4 53" xfId="1424"/>
    <cellStyle name="Обычный 4 54" xfId="1425"/>
    <cellStyle name="Обычный 4 55" xfId="1426"/>
    <cellStyle name="Обычный 4 56" xfId="1427"/>
    <cellStyle name="Обычный 4 57" xfId="1428"/>
    <cellStyle name="Обычный 4 58" xfId="1429"/>
    <cellStyle name="Обычный 4 59" xfId="1430"/>
    <cellStyle name="Обычный 4 6" xfId="1431"/>
    <cellStyle name="Обычный 4 60" xfId="1432"/>
    <cellStyle name="Обычный 4 61" xfId="1433"/>
    <cellStyle name="Обычный 4 62" xfId="1434"/>
    <cellStyle name="Обычный 4 63" xfId="1435"/>
    <cellStyle name="Обычный 4 64" xfId="1436"/>
    <cellStyle name="Обычный 4 65" xfId="1437"/>
    <cellStyle name="Обычный 4 66" xfId="1438"/>
    <cellStyle name="Обычный 4 67" xfId="1439"/>
    <cellStyle name="Обычный 4 68" xfId="1440"/>
    <cellStyle name="Обычный 4 69" xfId="1441"/>
    <cellStyle name="Обычный 4 7" xfId="1442"/>
    <cellStyle name="Обычный 4 70" xfId="1443"/>
    <cellStyle name="Обычный 4 71" xfId="1444"/>
    <cellStyle name="Обычный 4 72" xfId="1445"/>
    <cellStyle name="Обычный 4 73" xfId="1446"/>
    <cellStyle name="Обычный 4 74" xfId="1447"/>
    <cellStyle name="Обычный 4 75" xfId="1448"/>
    <cellStyle name="Обычный 4 76" xfId="1449"/>
    <cellStyle name="Обычный 4 77" xfId="1450"/>
    <cellStyle name="Обычный 4 78" xfId="1451"/>
    <cellStyle name="Обычный 4 8" xfId="1452"/>
    <cellStyle name="Обычный 4 9" xfId="1453"/>
    <cellStyle name="Обычный 4_Программа по годам РСК" xfId="1454"/>
    <cellStyle name="Обычный 40" xfId="1455"/>
    <cellStyle name="Обычный 41" xfId="1456"/>
    <cellStyle name="Обычный 42" xfId="1457"/>
    <cellStyle name="Обычный 43" xfId="1458"/>
    <cellStyle name="Обычный 44" xfId="1459"/>
    <cellStyle name="Обычный 45" xfId="1460"/>
    <cellStyle name="Обычный 46" xfId="1461"/>
    <cellStyle name="Обычный 5" xfId="1462"/>
    <cellStyle name="Обычный 5 10" xfId="1463"/>
    <cellStyle name="Обычный 5 11" xfId="1464"/>
    <cellStyle name="Обычный 5 12" xfId="1465"/>
    <cellStyle name="Обычный 5 13" xfId="1466"/>
    <cellStyle name="Обычный 5 14" xfId="1467"/>
    <cellStyle name="Обычный 5 15" xfId="1468"/>
    <cellStyle name="Обычный 5 16" xfId="1469"/>
    <cellStyle name="Обычный 5 17" xfId="1470"/>
    <cellStyle name="Обычный 5 18" xfId="1471"/>
    <cellStyle name="Обычный 5 19" xfId="1472"/>
    <cellStyle name="Обычный 5 2" xfId="1473"/>
    <cellStyle name="Обычный 5 2 2" xfId="1474"/>
    <cellStyle name="Обычный 5 20" xfId="1475"/>
    <cellStyle name="Обычный 5 21" xfId="1476"/>
    <cellStyle name="Обычный 5 22" xfId="1477"/>
    <cellStyle name="Обычный 5 23" xfId="1478"/>
    <cellStyle name="Обычный 5 24" xfId="1479"/>
    <cellStyle name="Обычный 5 25" xfId="1480"/>
    <cellStyle name="Обычный 5 26" xfId="1481"/>
    <cellStyle name="Обычный 5 27" xfId="1482"/>
    <cellStyle name="Обычный 5 28" xfId="1483"/>
    <cellStyle name="Обычный 5 29" xfId="1484"/>
    <cellStyle name="Обычный 5 3" xfId="1485"/>
    <cellStyle name="Обычный 5 30" xfId="1486"/>
    <cellStyle name="Обычный 5 31" xfId="1487"/>
    <cellStyle name="Обычный 5 32" xfId="1488"/>
    <cellStyle name="Обычный 5 33" xfId="1489"/>
    <cellStyle name="Обычный 5 34" xfId="1490"/>
    <cellStyle name="Обычный 5 35" xfId="1491"/>
    <cellStyle name="Обычный 5 36" xfId="1492"/>
    <cellStyle name="Обычный 5 37" xfId="1493"/>
    <cellStyle name="Обычный 5 38" xfId="1494"/>
    <cellStyle name="Обычный 5 39" xfId="1495"/>
    <cellStyle name="Обычный 5 4" xfId="1496"/>
    <cellStyle name="Обычный 5 40" xfId="1497"/>
    <cellStyle name="Обычный 5 41" xfId="1498"/>
    <cellStyle name="Обычный 5 42" xfId="1499"/>
    <cellStyle name="Обычный 5 43" xfId="1500"/>
    <cellStyle name="Обычный 5 44" xfId="1501"/>
    <cellStyle name="Обычный 5 45" xfId="1502"/>
    <cellStyle name="Обычный 5 46" xfId="1503"/>
    <cellStyle name="Обычный 5 47" xfId="1504"/>
    <cellStyle name="Обычный 5 48" xfId="1505"/>
    <cellStyle name="Обычный 5 49" xfId="1506"/>
    <cellStyle name="Обычный 5 5" xfId="1507"/>
    <cellStyle name="Обычный 5 50" xfId="1508"/>
    <cellStyle name="Обычный 5 51" xfId="1509"/>
    <cellStyle name="Обычный 5 52" xfId="1510"/>
    <cellStyle name="Обычный 5 53" xfId="1511"/>
    <cellStyle name="Обычный 5 54" xfId="1512"/>
    <cellStyle name="Обычный 5 55" xfId="1513"/>
    <cellStyle name="Обычный 5 56" xfId="1514"/>
    <cellStyle name="Обычный 5 57" xfId="1515"/>
    <cellStyle name="Обычный 5 58" xfId="1516"/>
    <cellStyle name="Обычный 5 59" xfId="1517"/>
    <cellStyle name="Обычный 5 6" xfId="1518"/>
    <cellStyle name="Обычный 5 7" xfId="1519"/>
    <cellStyle name="Обычный 5 8" xfId="1520"/>
    <cellStyle name="Обычный 5 9" xfId="1521"/>
    <cellStyle name="Обычный 5_Программа по годам РСК" xfId="1522"/>
    <cellStyle name="Обычный 6" xfId="1523"/>
    <cellStyle name="Обычный 6 2" xfId="1524"/>
    <cellStyle name="Обычный 6 2 2" xfId="1525"/>
    <cellStyle name="Обычный 6 3" xfId="1526"/>
    <cellStyle name="Обычный 6 3 2" xfId="1527"/>
    <cellStyle name="Обычный 6 4" xfId="1528"/>
    <cellStyle name="Обычный 6 5" xfId="1529"/>
    <cellStyle name="Обычный 6 6" xfId="1530"/>
    <cellStyle name="Обычный 7" xfId="1531"/>
    <cellStyle name="Обычный 7 10" xfId="1532"/>
    <cellStyle name="Обычный 7 11" xfId="1533"/>
    <cellStyle name="Обычный 7 12" xfId="1534"/>
    <cellStyle name="Обычный 7 13" xfId="1535"/>
    <cellStyle name="Обычный 7 14" xfId="1536"/>
    <cellStyle name="Обычный 7 15" xfId="1537"/>
    <cellStyle name="Обычный 7 16" xfId="1538"/>
    <cellStyle name="Обычный 7 17" xfId="1539"/>
    <cellStyle name="Обычный 7 18" xfId="1540"/>
    <cellStyle name="Обычный 7 19" xfId="1541"/>
    <cellStyle name="Обычный 7 2" xfId="1542"/>
    <cellStyle name="Обычный 7 20" xfId="1543"/>
    <cellStyle name="Обычный 7 21" xfId="1544"/>
    <cellStyle name="Обычный 7 22" xfId="1545"/>
    <cellStyle name="Обычный 7 23" xfId="1546"/>
    <cellStyle name="Обычный 7 24" xfId="1547"/>
    <cellStyle name="Обычный 7 25" xfId="1548"/>
    <cellStyle name="Обычный 7 26" xfId="1549"/>
    <cellStyle name="Обычный 7 27" xfId="1550"/>
    <cellStyle name="Обычный 7 28" xfId="1551"/>
    <cellStyle name="Обычный 7 29" xfId="1552"/>
    <cellStyle name="Обычный 7 3" xfId="1553"/>
    <cellStyle name="Обычный 7 30" xfId="1554"/>
    <cellStyle name="Обычный 7 31" xfId="1555"/>
    <cellStyle name="Обычный 7 32" xfId="1556"/>
    <cellStyle name="Обычный 7 33" xfId="1557"/>
    <cellStyle name="Обычный 7 34" xfId="1558"/>
    <cellStyle name="Обычный 7 35" xfId="1559"/>
    <cellStyle name="Обычный 7 36" xfId="1560"/>
    <cellStyle name="Обычный 7 37" xfId="1561"/>
    <cellStyle name="Обычный 7 38" xfId="1562"/>
    <cellStyle name="Обычный 7 39" xfId="1563"/>
    <cellStyle name="Обычный 7 4" xfId="1564"/>
    <cellStyle name="Обычный 7 40" xfId="1565"/>
    <cellStyle name="Обычный 7 41" xfId="1566"/>
    <cellStyle name="Обычный 7 42" xfId="1567"/>
    <cellStyle name="Обычный 7 43" xfId="1568"/>
    <cellStyle name="Обычный 7 44" xfId="1569"/>
    <cellStyle name="Обычный 7 45" xfId="1570"/>
    <cellStyle name="Обычный 7 46" xfId="1571"/>
    <cellStyle name="Обычный 7 47" xfId="1572"/>
    <cellStyle name="Обычный 7 48" xfId="1573"/>
    <cellStyle name="Обычный 7 49" xfId="1574"/>
    <cellStyle name="Обычный 7 5" xfId="1575"/>
    <cellStyle name="Обычный 7 50" xfId="1576"/>
    <cellStyle name="Обычный 7 51" xfId="1577"/>
    <cellStyle name="Обычный 7 52" xfId="1578"/>
    <cellStyle name="Обычный 7 53" xfId="1579"/>
    <cellStyle name="Обычный 7 54" xfId="1580"/>
    <cellStyle name="Обычный 7 55" xfId="1581"/>
    <cellStyle name="Обычный 7 56" xfId="1582"/>
    <cellStyle name="Обычный 7 57" xfId="1583"/>
    <cellStyle name="Обычный 7 58" xfId="1584"/>
    <cellStyle name="Обычный 7 59" xfId="1585"/>
    <cellStyle name="Обычный 7 6" xfId="1586"/>
    <cellStyle name="Обычный 7 60" xfId="1587"/>
    <cellStyle name="Обычный 7 7" xfId="1588"/>
    <cellStyle name="Обычный 7 8" xfId="1589"/>
    <cellStyle name="Обычный 7 9" xfId="1590"/>
    <cellStyle name="Обычный 8" xfId="1591"/>
    <cellStyle name="Обычный 8 2" xfId="1592"/>
    <cellStyle name="Обычный 8 3" xfId="1593"/>
    <cellStyle name="Обычный 8 4" xfId="1594"/>
    <cellStyle name="Обычный 8 5" xfId="1595"/>
    <cellStyle name="Обычный 9" xfId="1596"/>
    <cellStyle name="Обычный 9 10" xfId="1597"/>
    <cellStyle name="Обычный 9 11" xfId="1598"/>
    <cellStyle name="Обычный 9 12" xfId="1599"/>
    <cellStyle name="Обычный 9 13" xfId="1600"/>
    <cellStyle name="Обычный 9 14" xfId="1601"/>
    <cellStyle name="Обычный 9 15" xfId="1602"/>
    <cellStyle name="Обычный 9 16" xfId="1603"/>
    <cellStyle name="Обычный 9 17" xfId="1604"/>
    <cellStyle name="Обычный 9 18" xfId="1605"/>
    <cellStyle name="Обычный 9 19" xfId="1606"/>
    <cellStyle name="Обычный 9 2" xfId="1607"/>
    <cellStyle name="Обычный 9 20" xfId="1608"/>
    <cellStyle name="Обычный 9 21" xfId="1609"/>
    <cellStyle name="Обычный 9 22" xfId="1610"/>
    <cellStyle name="Обычный 9 23" xfId="1611"/>
    <cellStyle name="Обычный 9 24" xfId="1612"/>
    <cellStyle name="Обычный 9 25" xfId="1613"/>
    <cellStyle name="Обычный 9 26" xfId="1614"/>
    <cellStyle name="Обычный 9 27" xfId="1615"/>
    <cellStyle name="Обычный 9 28" xfId="1616"/>
    <cellStyle name="Обычный 9 29" xfId="1617"/>
    <cellStyle name="Обычный 9 3" xfId="1618"/>
    <cellStyle name="Обычный 9 30" xfId="1619"/>
    <cellStyle name="Обычный 9 31" xfId="1620"/>
    <cellStyle name="Обычный 9 32" xfId="1621"/>
    <cellStyle name="Обычный 9 33" xfId="1622"/>
    <cellStyle name="Обычный 9 34" xfId="1623"/>
    <cellStyle name="Обычный 9 35" xfId="1624"/>
    <cellStyle name="Обычный 9 36" xfId="1625"/>
    <cellStyle name="Обычный 9 37" xfId="1626"/>
    <cellStyle name="Обычный 9 38" xfId="1627"/>
    <cellStyle name="Обычный 9 39" xfId="1628"/>
    <cellStyle name="Обычный 9 4" xfId="1629"/>
    <cellStyle name="Обычный 9 40" xfId="1630"/>
    <cellStyle name="Обычный 9 41" xfId="1631"/>
    <cellStyle name="Обычный 9 42" xfId="1632"/>
    <cellStyle name="Обычный 9 43" xfId="1633"/>
    <cellStyle name="Обычный 9 44" xfId="1634"/>
    <cellStyle name="Обычный 9 45" xfId="1635"/>
    <cellStyle name="Обычный 9 46" xfId="1636"/>
    <cellStyle name="Обычный 9 47" xfId="1637"/>
    <cellStyle name="Обычный 9 48" xfId="1638"/>
    <cellStyle name="Обычный 9 49" xfId="1639"/>
    <cellStyle name="Обычный 9 5" xfId="1640"/>
    <cellStyle name="Обычный 9 50" xfId="1641"/>
    <cellStyle name="Обычный 9 51" xfId="1642"/>
    <cellStyle name="Обычный 9 52" xfId="1643"/>
    <cellStyle name="Обычный 9 53" xfId="1644"/>
    <cellStyle name="Обычный 9 54" xfId="1645"/>
    <cellStyle name="Обычный 9 55" xfId="1646"/>
    <cellStyle name="Обычный 9 56" xfId="1647"/>
    <cellStyle name="Обычный 9 57" xfId="1648"/>
    <cellStyle name="Обычный 9 58" xfId="1649"/>
    <cellStyle name="Обычный 9 59" xfId="1650"/>
    <cellStyle name="Обычный 9 6" xfId="1651"/>
    <cellStyle name="Обычный 9 7" xfId="1652"/>
    <cellStyle name="Обычный 9 8" xfId="1653"/>
    <cellStyle name="Обычный 9 9" xfId="1654"/>
    <cellStyle name="Followed Hyperlink" xfId="1655"/>
    <cellStyle name="Параметр" xfId="1656"/>
    <cellStyle name="ПеременныеСметы" xfId="1657"/>
    <cellStyle name="Плохой" xfId="1658"/>
    <cellStyle name="Плохой 2" xfId="1659"/>
    <cellStyle name="Плохой 2 2" xfId="1660"/>
    <cellStyle name="Поле ввода" xfId="1661"/>
    <cellStyle name="Пояснение" xfId="1662"/>
    <cellStyle name="Пояснение 2" xfId="1663"/>
    <cellStyle name="Примечание" xfId="1664"/>
    <cellStyle name="Примечание 2" xfId="1665"/>
    <cellStyle name="Примечание 2 2" xfId="1666"/>
    <cellStyle name="Примечание 3" xfId="1667"/>
    <cellStyle name="Percent" xfId="1668"/>
    <cellStyle name="Процентный 10" xfId="1669"/>
    <cellStyle name="Процентный 10 10" xfId="1670"/>
    <cellStyle name="Процентный 10 10 2" xfId="1671"/>
    <cellStyle name="Процентный 10 2" xfId="1672"/>
    <cellStyle name="Процентный 10 2 2" xfId="1673"/>
    <cellStyle name="Процентный 11" xfId="1674"/>
    <cellStyle name="Процентный 11 2" xfId="1675"/>
    <cellStyle name="Процентный 11 3" xfId="1676"/>
    <cellStyle name="Процентный 12" xfId="1677"/>
    <cellStyle name="Процентный 12 2" xfId="1678"/>
    <cellStyle name="Процентный 2" xfId="1679"/>
    <cellStyle name="Процентный 2 10" xfId="1680"/>
    <cellStyle name="Процентный 2 10 2" xfId="1681"/>
    <cellStyle name="Процентный 2 11" xfId="1682"/>
    <cellStyle name="Процентный 2 11 2" xfId="1683"/>
    <cellStyle name="Процентный 2 2" xfId="1684"/>
    <cellStyle name="Процентный 2 2 2" xfId="1685"/>
    <cellStyle name="Процентный 2 2 2 2" xfId="1686"/>
    <cellStyle name="Процентный 2 2 3" xfId="1687"/>
    <cellStyle name="Процентный 2 2 4" xfId="1688"/>
    <cellStyle name="Процентный 2 3" xfId="1689"/>
    <cellStyle name="Процентный 2 3 2" xfId="1690"/>
    <cellStyle name="Процентный 2 3 2 2" xfId="1691"/>
    <cellStyle name="Процентный 2 4" xfId="1692"/>
    <cellStyle name="Процентный 2 4 2" xfId="1693"/>
    <cellStyle name="Процентный 2 5" xfId="1694"/>
    <cellStyle name="Процентный 2 5 2" xfId="1695"/>
    <cellStyle name="Процентный 2 6" xfId="1696"/>
    <cellStyle name="Процентный 2 6 2" xfId="1697"/>
    <cellStyle name="Процентный 2 7" xfId="1698"/>
    <cellStyle name="Процентный 2 7 2" xfId="1699"/>
    <cellStyle name="Процентный 2 8" xfId="1700"/>
    <cellStyle name="Процентный 2 8 2" xfId="1701"/>
    <cellStyle name="Процентный 2 9" xfId="1702"/>
    <cellStyle name="Процентный 2 9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3 4" xfId="1708"/>
    <cellStyle name="Процентный 3 5" xfId="1709"/>
    <cellStyle name="Процентный 3 6" xfId="1710"/>
    <cellStyle name="Процентный 3 7" xfId="1711"/>
    <cellStyle name="Процентный 3 8" xfId="1712"/>
    <cellStyle name="Процентный 4" xfId="1713"/>
    <cellStyle name="Процентный 4 2" xfId="1714"/>
    <cellStyle name="Процентный 4 2 2" xfId="1715"/>
    <cellStyle name="Процентный 4 3" xfId="1716"/>
    <cellStyle name="Процентный 5" xfId="1717"/>
    <cellStyle name="Процентный 5 2" xfId="1718"/>
    <cellStyle name="Процентный 5 2 2" xfId="1719"/>
    <cellStyle name="Процентный 6" xfId="1720"/>
    <cellStyle name="Процентный 6 2" xfId="1721"/>
    <cellStyle name="Процентный 7" xfId="1722"/>
    <cellStyle name="Процентный 7 2" xfId="1723"/>
    <cellStyle name="Процентный 8" xfId="1724"/>
    <cellStyle name="Процентный 8 2" xfId="1725"/>
    <cellStyle name="Процентный 9" xfId="1726"/>
    <cellStyle name="Процентный 9 2" xfId="1727"/>
    <cellStyle name="РесСмета" xfId="1728"/>
    <cellStyle name="СводкаСтоимРаб" xfId="1729"/>
    <cellStyle name="Связанная ячейка" xfId="1730"/>
    <cellStyle name="Связанная ячейка 2" xfId="1731"/>
    <cellStyle name="Стиль 1" xfId="1732"/>
    <cellStyle name="Стиль 1 10" xfId="1733"/>
    <cellStyle name="Стиль 1 11" xfId="1734"/>
    <cellStyle name="Стиль 1 12" xfId="1735"/>
    <cellStyle name="Стиль 1 13" xfId="1736"/>
    <cellStyle name="Стиль 1 14" xfId="1737"/>
    <cellStyle name="Стиль 1 15" xfId="1738"/>
    <cellStyle name="Стиль 1 16" xfId="1739"/>
    <cellStyle name="Стиль 1 17" xfId="1740"/>
    <cellStyle name="Стиль 1 18" xfId="1741"/>
    <cellStyle name="Стиль 1 19" xfId="1742"/>
    <cellStyle name="Стиль 1 2" xfId="1743"/>
    <cellStyle name="Стиль 1 2 2" xfId="1744"/>
    <cellStyle name="Стиль 1 2 2 2" xfId="1745"/>
    <cellStyle name="Стиль 1 2_Приложение 4" xfId="1746"/>
    <cellStyle name="Стиль 1 20" xfId="1747"/>
    <cellStyle name="Стиль 1 21" xfId="1748"/>
    <cellStyle name="Стиль 1 22" xfId="1749"/>
    <cellStyle name="Стиль 1 23" xfId="1750"/>
    <cellStyle name="Стиль 1 24" xfId="1751"/>
    <cellStyle name="Стиль 1 25" xfId="1752"/>
    <cellStyle name="Стиль 1 26" xfId="1753"/>
    <cellStyle name="Стиль 1 27" xfId="1754"/>
    <cellStyle name="Стиль 1 28" xfId="1755"/>
    <cellStyle name="Стиль 1 29" xfId="1756"/>
    <cellStyle name="Стиль 1 3" xfId="1757"/>
    <cellStyle name="Стиль 1 3 2" xfId="1758"/>
    <cellStyle name="Стиль 1 30" xfId="1759"/>
    <cellStyle name="Стиль 1 31" xfId="1760"/>
    <cellStyle name="Стиль 1 32" xfId="1761"/>
    <cellStyle name="Стиль 1 33" xfId="1762"/>
    <cellStyle name="Стиль 1 34" xfId="1763"/>
    <cellStyle name="Стиль 1 35" xfId="1764"/>
    <cellStyle name="Стиль 1 36" xfId="1765"/>
    <cellStyle name="Стиль 1 37" xfId="1766"/>
    <cellStyle name="Стиль 1 38" xfId="1767"/>
    <cellStyle name="Стиль 1 39" xfId="1768"/>
    <cellStyle name="Стиль 1 4" xfId="1769"/>
    <cellStyle name="Стиль 1 4 2" xfId="1770"/>
    <cellStyle name="Стиль 1 40" xfId="1771"/>
    <cellStyle name="Стиль 1 41" xfId="1772"/>
    <cellStyle name="Стиль 1 42" xfId="1773"/>
    <cellStyle name="Стиль 1 43" xfId="1774"/>
    <cellStyle name="Стиль 1 44" xfId="1775"/>
    <cellStyle name="Стиль 1 45" xfId="1776"/>
    <cellStyle name="Стиль 1 46" xfId="1777"/>
    <cellStyle name="Стиль 1 47" xfId="1778"/>
    <cellStyle name="Стиль 1 48" xfId="1779"/>
    <cellStyle name="Стиль 1 49" xfId="1780"/>
    <cellStyle name="Стиль 1 5" xfId="1781"/>
    <cellStyle name="Стиль 1 50" xfId="1782"/>
    <cellStyle name="Стиль 1 51" xfId="1783"/>
    <cellStyle name="Стиль 1 52" xfId="1784"/>
    <cellStyle name="Стиль 1 53" xfId="1785"/>
    <cellStyle name="Стиль 1 54" xfId="1786"/>
    <cellStyle name="Стиль 1 55" xfId="1787"/>
    <cellStyle name="Стиль 1 56" xfId="1788"/>
    <cellStyle name="Стиль 1 57" xfId="1789"/>
    <cellStyle name="Стиль 1 58" xfId="1790"/>
    <cellStyle name="Стиль 1 59" xfId="1791"/>
    <cellStyle name="Стиль 1 6" xfId="1792"/>
    <cellStyle name="Стиль 1 60" xfId="1793"/>
    <cellStyle name="Стиль 1 61" xfId="1794"/>
    <cellStyle name="Стиль 1 62" xfId="1795"/>
    <cellStyle name="Стиль 1 63" xfId="1796"/>
    <cellStyle name="Стиль 1 64" xfId="1797"/>
    <cellStyle name="Стиль 1 65" xfId="1798"/>
    <cellStyle name="Стиль 1 66" xfId="1799"/>
    <cellStyle name="Стиль 1 67" xfId="1800"/>
    <cellStyle name="Стиль 1 7" xfId="1801"/>
    <cellStyle name="Стиль 1 8" xfId="1802"/>
    <cellStyle name="Стиль 1 9" xfId="1803"/>
    <cellStyle name="Стиль 1_6 Смета затрат" xfId="1804"/>
    <cellStyle name="Стиль_названий" xfId="1805"/>
    <cellStyle name="Строка нечётная" xfId="1806"/>
    <cellStyle name="Строка чётная" xfId="1807"/>
    <cellStyle name="Текст предупреждения" xfId="1808"/>
    <cellStyle name="Текст предупреждения 2" xfId="1809"/>
    <cellStyle name="Текстовый" xfId="1810"/>
    <cellStyle name="Титул" xfId="1811"/>
    <cellStyle name="Тысячи [0]_1 год" xfId="1812"/>
    <cellStyle name="Тысячи_1 год" xfId="1813"/>
    <cellStyle name="Comma" xfId="1814"/>
    <cellStyle name="Comma [0]" xfId="1815"/>
    <cellStyle name="Финансовый 10" xfId="1816"/>
    <cellStyle name="Финансовый 10 10" xfId="1817"/>
    <cellStyle name="Финансовый 10 10 2" xfId="1818"/>
    <cellStyle name="Финансовый 10 2" xfId="1819"/>
    <cellStyle name="Финансовый 10 2 2" xfId="1820"/>
    <cellStyle name="Финансовый 10 3" xfId="1821"/>
    <cellStyle name="Финансовый 11" xfId="1822"/>
    <cellStyle name="Финансовый 11 2" xfId="1823"/>
    <cellStyle name="Финансовый 11 3" xfId="1824"/>
    <cellStyle name="Финансовый 11 4" xfId="1825"/>
    <cellStyle name="Финансовый 12" xfId="1826"/>
    <cellStyle name="Финансовый 12 2" xfId="1827"/>
    <cellStyle name="Финансовый 2" xfId="1828"/>
    <cellStyle name="Финансовый 2 10" xfId="1829"/>
    <cellStyle name="Финансовый 2 10 2" xfId="1830"/>
    <cellStyle name="Финансовый 2 10 2 2" xfId="1831"/>
    <cellStyle name="Финансовый 2 11" xfId="1832"/>
    <cellStyle name="Финансовый 2 12" xfId="1833"/>
    <cellStyle name="Финансовый 2 13" xfId="1834"/>
    <cellStyle name="Финансовый 2 14" xfId="1835"/>
    <cellStyle name="Финансовый 2 2" xfId="1836"/>
    <cellStyle name="Финансовый 2 2 2" xfId="1837"/>
    <cellStyle name="Финансовый 2 2 3" xfId="1838"/>
    <cellStyle name="Финансовый 2 2 4" xfId="1839"/>
    <cellStyle name="Финансовый 2 2 5" xfId="1840"/>
    <cellStyle name="Финансовый 2 2 6" xfId="1841"/>
    <cellStyle name="Финансовый 2 2 7" xfId="1842"/>
    <cellStyle name="Финансовый 2 2 8" xfId="1843"/>
    <cellStyle name="Финансовый 2 2 9" xfId="1844"/>
    <cellStyle name="Финансовый 2 3" xfId="1845"/>
    <cellStyle name="Финансовый 2 3 2" xfId="1846"/>
    <cellStyle name="Финансовый 2 3 2 2" xfId="1847"/>
    <cellStyle name="Финансовый 2 4" xfId="1848"/>
    <cellStyle name="Финансовый 2 4 2" xfId="1849"/>
    <cellStyle name="Финансовый 2 5" xfId="1850"/>
    <cellStyle name="Финансовый 2 5 2" xfId="1851"/>
    <cellStyle name="Финансовый 2 6" xfId="1852"/>
    <cellStyle name="Финансовый 2 6 2" xfId="1853"/>
    <cellStyle name="Финансовый 2 7" xfId="1854"/>
    <cellStyle name="Финансовый 2 7 2" xfId="1855"/>
    <cellStyle name="Финансовый 2 8" xfId="1856"/>
    <cellStyle name="Финансовый 2 8 2" xfId="1857"/>
    <cellStyle name="Финансовый 2 9" xfId="1858"/>
    <cellStyle name="Финансовый 2 9 2" xfId="1859"/>
    <cellStyle name="Финансовый 3" xfId="1860"/>
    <cellStyle name="Финансовый 3 2" xfId="1861"/>
    <cellStyle name="Финансовый 3 2 2" xfId="1862"/>
    <cellStyle name="Финансовый 3 2 2 2" xfId="1863"/>
    <cellStyle name="Финансовый 3 2 2 3" xfId="1864"/>
    <cellStyle name="Финансовый 3 2 3" xfId="1865"/>
    <cellStyle name="Финансовый 3 2 4" xfId="1866"/>
    <cellStyle name="Финансовый 3 3" xfId="1867"/>
    <cellStyle name="Финансовый 3 4" xfId="1868"/>
    <cellStyle name="Финансовый 3 5" xfId="1869"/>
    <cellStyle name="Финансовый 4" xfId="1870"/>
    <cellStyle name="Финансовый 4 2" xfId="1871"/>
    <cellStyle name="Финансовый 4 2 2" xfId="1872"/>
    <cellStyle name="Финансовый 4 3" xfId="1873"/>
    <cellStyle name="Финансовый 4 3 2" xfId="1874"/>
    <cellStyle name="Финансовый 5" xfId="1875"/>
    <cellStyle name="Финансовый 5 12" xfId="1876"/>
    <cellStyle name="Финансовый 5 17" xfId="1877"/>
    <cellStyle name="Финансовый 5 2" xfId="1878"/>
    <cellStyle name="Финансовый 5 2 2" xfId="1879"/>
    <cellStyle name="Финансовый 5 3" xfId="1880"/>
    <cellStyle name="Финансовый 5 4" xfId="1881"/>
    <cellStyle name="Финансовый 6" xfId="1882"/>
    <cellStyle name="Финансовый 6 2" xfId="1883"/>
    <cellStyle name="Финансовый 7" xfId="1884"/>
    <cellStyle name="Финансовый 7 2" xfId="1885"/>
    <cellStyle name="Финансовый 8" xfId="1886"/>
    <cellStyle name="Финансовый 8 2" xfId="1887"/>
    <cellStyle name="Финансовый 9" xfId="1888"/>
    <cellStyle name="Финансовый 9 2" xfId="1889"/>
    <cellStyle name="Формула" xfId="1890"/>
    <cellStyle name="ФормулаВБ" xfId="1891"/>
    <cellStyle name="ФормулаНаКонтроль" xfId="1892"/>
    <cellStyle name="Хвост" xfId="1893"/>
    <cellStyle name="Хороший" xfId="1894"/>
    <cellStyle name="Хороший 2" xfId="1895"/>
    <cellStyle name="Хороший 2 2" xfId="1896"/>
    <cellStyle name="Џђћ–…ќ’ќ›‰" xfId="1897"/>
    <cellStyle name="Экспертиза" xfId="18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5"/>
  <sheetViews>
    <sheetView zoomScalePageLayoutView="0" workbookViewId="0" topLeftCell="B30">
      <selection activeCell="D45" sqref="A45:FG57"/>
    </sheetView>
  </sheetViews>
  <sheetFormatPr defaultColWidth="0.71875" defaultRowHeight="15"/>
  <cols>
    <col min="1" max="1" width="16.421875" style="55" hidden="1" customWidth="1"/>
    <col min="2" max="84" width="0.71875" style="55" customWidth="1"/>
    <col min="85" max="85" width="0.5625" style="55" customWidth="1"/>
    <col min="86" max="86" width="8.421875" style="55" customWidth="1"/>
    <col min="87" max="87" width="5.7109375" style="55" customWidth="1"/>
    <col min="88" max="95" width="0.71875" style="55" customWidth="1"/>
    <col min="96" max="96" width="3.00390625" style="55" customWidth="1"/>
    <col min="97" max="107" width="0.71875" style="55" customWidth="1"/>
    <col min="108" max="108" width="2.421875" style="55" customWidth="1"/>
    <col min="109" max="109" width="1.8515625" style="55" customWidth="1"/>
    <col min="110" max="118" width="0.71875" style="55" customWidth="1"/>
    <col min="119" max="119" width="4.57421875" style="55" customWidth="1"/>
    <col min="120" max="128" width="0.71875" style="55" customWidth="1"/>
    <col min="129" max="129" width="2.00390625" style="55" customWidth="1"/>
    <col min="130" max="139" width="0.71875" style="55" customWidth="1"/>
    <col min="140" max="140" width="2.7109375" style="55" customWidth="1"/>
    <col min="141" max="151" width="0.71875" style="55" customWidth="1"/>
    <col min="152" max="152" width="2.421875" style="55" customWidth="1"/>
    <col min="153" max="162" width="0.71875" style="55" customWidth="1"/>
    <col min="163" max="163" width="5.421875" style="55" customWidth="1"/>
    <col min="164" max="16384" width="0.71875" style="55" customWidth="1"/>
  </cols>
  <sheetData>
    <row r="1" s="54" customFormat="1" ht="11.25" customHeight="1">
      <c r="DQ1" s="54" t="s">
        <v>115</v>
      </c>
    </row>
    <row r="2" s="54" customFormat="1" ht="11.25" customHeight="1">
      <c r="DQ2" s="54" t="s">
        <v>116</v>
      </c>
    </row>
    <row r="3" s="54" customFormat="1" ht="11.25" customHeight="1">
      <c r="DQ3" s="54" t="s">
        <v>117</v>
      </c>
    </row>
    <row r="4" s="54" customFormat="1" ht="11.25" customHeight="1">
      <c r="DQ4" s="54" t="s">
        <v>118</v>
      </c>
    </row>
    <row r="5" s="54" customFormat="1" ht="11.25" customHeight="1">
      <c r="DQ5" s="54" t="s">
        <v>119</v>
      </c>
    </row>
    <row r="6" s="54" customFormat="1" ht="11.25" customHeight="1">
      <c r="DQ6" s="54" t="s">
        <v>120</v>
      </c>
    </row>
    <row r="7" ht="15" customHeight="1"/>
    <row r="8" ht="15" customHeight="1"/>
    <row r="9" ht="15" customHeight="1"/>
    <row r="10" spans="120:157" ht="15" customHeight="1">
      <c r="DP10" s="216" t="s">
        <v>121</v>
      </c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</row>
    <row r="11" spans="120:157" ht="15">
      <c r="DP11" s="217" t="s">
        <v>248</v>
      </c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</row>
    <row r="12" spans="120:157" s="54" customFormat="1" ht="12">
      <c r="DP12" s="218" t="s">
        <v>0</v>
      </c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</row>
    <row r="13" spans="120:157" ht="15">
      <c r="DP13" s="217" t="s">
        <v>249</v>
      </c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</row>
    <row r="14" spans="120:157" ht="15">
      <c r="DP14" s="218" t="s">
        <v>122</v>
      </c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</row>
    <row r="15" spans="120:157" ht="15">
      <c r="DP15" s="222" t="s">
        <v>123</v>
      </c>
      <c r="DQ15" s="222"/>
      <c r="DR15" s="223"/>
      <c r="DS15" s="223"/>
      <c r="DT15" s="223"/>
      <c r="DU15" s="223"/>
      <c r="DV15" s="215" t="s">
        <v>123</v>
      </c>
      <c r="DW15" s="215"/>
      <c r="DX15" s="215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2"/>
      <c r="ER15" s="222"/>
      <c r="ES15" s="222"/>
      <c r="ET15" s="222"/>
      <c r="EU15" s="214"/>
      <c r="EV15" s="214"/>
      <c r="EW15" s="214"/>
      <c r="EX15" s="214"/>
      <c r="EY15" s="215" t="s">
        <v>124</v>
      </c>
      <c r="EZ15" s="215"/>
      <c r="FA15" s="215"/>
    </row>
    <row r="17" spans="1:163" s="56" customFormat="1" ht="15.75">
      <c r="A17" s="219" t="s">
        <v>125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</row>
    <row r="19" spans="1:163" s="56" customFormat="1" ht="30" customHeight="1">
      <c r="A19" s="220" t="s">
        <v>126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</row>
    <row r="20" spans="35:129" ht="18.75">
      <c r="AI20" s="221" t="s">
        <v>151</v>
      </c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</row>
    <row r="21" spans="35:129" s="54" customFormat="1" ht="12">
      <c r="AI21" s="218" t="s">
        <v>127</v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</row>
    <row r="22" spans="68:95" s="56" customFormat="1" ht="15.75">
      <c r="BP22" s="230" t="s">
        <v>128</v>
      </c>
      <c r="BQ22" s="230"/>
      <c r="BR22" s="230"/>
      <c r="BS22" s="230"/>
      <c r="BT22" s="230"/>
      <c r="BU22" s="230"/>
      <c r="BV22" s="230"/>
      <c r="BW22" s="231" t="s">
        <v>152</v>
      </c>
      <c r="BX22" s="231"/>
      <c r="BY22" s="231"/>
      <c r="BZ22" s="231"/>
      <c r="CA22" s="232" t="s">
        <v>129</v>
      </c>
      <c r="CB22" s="232"/>
      <c r="CC22" s="232"/>
      <c r="CD22" s="232"/>
      <c r="CE22" s="232"/>
      <c r="CF22" s="232"/>
      <c r="CG22" s="231" t="s">
        <v>153</v>
      </c>
      <c r="CH22" s="231"/>
      <c r="CI22" s="231"/>
      <c r="CJ22" s="231"/>
      <c r="CK22" s="224" t="s">
        <v>130</v>
      </c>
      <c r="CL22" s="224"/>
      <c r="CM22" s="224"/>
      <c r="CN22" s="224"/>
      <c r="CO22" s="224"/>
      <c r="CP22" s="224"/>
      <c r="CQ22" s="224"/>
    </row>
    <row r="23" s="56" customFormat="1" ht="15.75"/>
    <row r="24" ht="15" customHeight="1"/>
    <row r="25" spans="1:163" s="58" customFormat="1" ht="26.25" customHeight="1">
      <c r="A25" s="57"/>
      <c r="B25" s="225" t="s">
        <v>131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227" t="s">
        <v>132</v>
      </c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9"/>
    </row>
    <row r="26" spans="1:163" s="58" customFormat="1" ht="15" customHeight="1">
      <c r="A26" s="57"/>
      <c r="B26" s="225" t="s">
        <v>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227" t="s">
        <v>44</v>
      </c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9"/>
    </row>
    <row r="27" spans="1:163" s="58" customFormat="1" ht="40.5" customHeight="1">
      <c r="A27" s="57"/>
      <c r="B27" s="225" t="s">
        <v>133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6"/>
      <c r="AO27" s="245" t="s">
        <v>297</v>
      </c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7"/>
    </row>
    <row r="28" spans="1:163" s="58" customFormat="1" ht="26.25" customHeight="1">
      <c r="A28" s="57"/>
      <c r="B28" s="225" t="s">
        <v>134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6"/>
      <c r="AO28" s="248" t="s">
        <v>154</v>
      </c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50"/>
    </row>
    <row r="29" spans="1:163" s="58" customFormat="1" ht="13.5" customHeight="1">
      <c r="A29" s="251" t="s">
        <v>135</v>
      </c>
      <c r="B29" s="252"/>
      <c r="C29" s="252"/>
      <c r="D29" s="252"/>
      <c r="E29" s="252"/>
      <c r="F29" s="252"/>
      <c r="G29" s="252"/>
      <c r="H29" s="252"/>
      <c r="I29" s="252"/>
      <c r="J29" s="253"/>
      <c r="K29" s="234" t="s">
        <v>136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5"/>
      <c r="AO29" s="233" t="s">
        <v>137</v>
      </c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5"/>
      <c r="BX29" s="260" t="s">
        <v>138</v>
      </c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2"/>
    </row>
    <row r="30" spans="1:163" s="58" customFormat="1" ht="13.5" customHeight="1">
      <c r="A30" s="254"/>
      <c r="B30" s="255"/>
      <c r="C30" s="255"/>
      <c r="D30" s="255"/>
      <c r="E30" s="255"/>
      <c r="F30" s="255"/>
      <c r="G30" s="255"/>
      <c r="H30" s="255"/>
      <c r="I30" s="255"/>
      <c r="J30" s="256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1"/>
      <c r="AO30" s="236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8"/>
      <c r="BX30" s="233" t="s">
        <v>139</v>
      </c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5"/>
      <c r="DP30" s="233" t="s">
        <v>140</v>
      </c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5"/>
    </row>
    <row r="31" spans="1:163" s="58" customFormat="1" ht="13.5" customHeight="1">
      <c r="A31" s="254"/>
      <c r="B31" s="255"/>
      <c r="C31" s="255"/>
      <c r="D31" s="255"/>
      <c r="E31" s="255"/>
      <c r="F31" s="255"/>
      <c r="G31" s="255"/>
      <c r="H31" s="255"/>
      <c r="I31" s="255"/>
      <c r="J31" s="256"/>
      <c r="K31" s="233" t="s">
        <v>141</v>
      </c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5"/>
      <c r="Z31" s="233" t="s">
        <v>142</v>
      </c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5"/>
      <c r="AO31" s="236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8"/>
      <c r="BX31" s="239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1"/>
      <c r="DP31" s="239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1"/>
    </row>
    <row r="32" spans="1:163" s="58" customFormat="1" ht="41.25" customHeight="1">
      <c r="A32" s="254"/>
      <c r="B32" s="255"/>
      <c r="C32" s="255"/>
      <c r="D32" s="255"/>
      <c r="E32" s="255"/>
      <c r="F32" s="255"/>
      <c r="G32" s="255"/>
      <c r="H32" s="255"/>
      <c r="I32" s="255"/>
      <c r="J32" s="256"/>
      <c r="K32" s="236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 s="236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236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8"/>
      <c r="BX32" s="242" t="s">
        <v>160</v>
      </c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4"/>
      <c r="CT32" s="242" t="s">
        <v>144</v>
      </c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4"/>
      <c r="DP32" s="242" t="s">
        <v>143</v>
      </c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4"/>
      <c r="EL32" s="242" t="s">
        <v>144</v>
      </c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4"/>
    </row>
    <row r="33" spans="1:163" s="58" customFormat="1" ht="51" customHeight="1">
      <c r="A33" s="257"/>
      <c r="B33" s="258"/>
      <c r="C33" s="258"/>
      <c r="D33" s="258"/>
      <c r="E33" s="258"/>
      <c r="F33" s="258"/>
      <c r="G33" s="258"/>
      <c r="H33" s="258"/>
      <c r="I33" s="258"/>
      <c r="J33" s="259"/>
      <c r="K33" s="239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1"/>
      <c r="Z33" s="239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1"/>
      <c r="AO33" s="239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1"/>
      <c r="BX33" s="242" t="s">
        <v>161</v>
      </c>
      <c r="BY33" s="243"/>
      <c r="BZ33" s="243"/>
      <c r="CA33" s="243"/>
      <c r="CB33" s="243"/>
      <c r="CC33" s="243"/>
      <c r="CD33" s="243"/>
      <c r="CE33" s="243"/>
      <c r="CF33" s="243"/>
      <c r="CG33" s="243"/>
      <c r="CH33" s="244"/>
      <c r="CI33" s="242" t="s">
        <v>146</v>
      </c>
      <c r="CJ33" s="243"/>
      <c r="CK33" s="243"/>
      <c r="CL33" s="243"/>
      <c r="CM33" s="243"/>
      <c r="CN33" s="243"/>
      <c r="CO33" s="243"/>
      <c r="CP33" s="243"/>
      <c r="CQ33" s="243"/>
      <c r="CR33" s="243"/>
      <c r="CS33" s="244"/>
      <c r="CT33" s="242" t="s">
        <v>161</v>
      </c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  <c r="DE33" s="242" t="s">
        <v>146</v>
      </c>
      <c r="DF33" s="243"/>
      <c r="DG33" s="243"/>
      <c r="DH33" s="243"/>
      <c r="DI33" s="243"/>
      <c r="DJ33" s="243"/>
      <c r="DK33" s="243"/>
      <c r="DL33" s="243"/>
      <c r="DM33" s="243"/>
      <c r="DN33" s="243"/>
      <c r="DO33" s="244"/>
      <c r="DP33" s="242" t="s">
        <v>145</v>
      </c>
      <c r="DQ33" s="243"/>
      <c r="DR33" s="243"/>
      <c r="DS33" s="243"/>
      <c r="DT33" s="243"/>
      <c r="DU33" s="243"/>
      <c r="DV33" s="243"/>
      <c r="DW33" s="243"/>
      <c r="DX33" s="243"/>
      <c r="DY33" s="243"/>
      <c r="DZ33" s="244"/>
      <c r="EA33" s="242" t="s">
        <v>146</v>
      </c>
      <c r="EB33" s="243"/>
      <c r="EC33" s="243"/>
      <c r="ED33" s="243"/>
      <c r="EE33" s="243"/>
      <c r="EF33" s="243"/>
      <c r="EG33" s="243"/>
      <c r="EH33" s="243"/>
      <c r="EI33" s="243"/>
      <c r="EJ33" s="243"/>
      <c r="EK33" s="244"/>
      <c r="EL33" s="242" t="s">
        <v>145</v>
      </c>
      <c r="EM33" s="243"/>
      <c r="EN33" s="243"/>
      <c r="EO33" s="243"/>
      <c r="EP33" s="243"/>
      <c r="EQ33" s="243"/>
      <c r="ER33" s="243"/>
      <c r="ES33" s="243"/>
      <c r="ET33" s="243"/>
      <c r="EU33" s="243"/>
      <c r="EV33" s="244"/>
      <c r="EW33" s="242" t="s">
        <v>146</v>
      </c>
      <c r="EX33" s="243"/>
      <c r="EY33" s="243"/>
      <c r="EZ33" s="243"/>
      <c r="FA33" s="243"/>
      <c r="FB33" s="243"/>
      <c r="FC33" s="243"/>
      <c r="FD33" s="243"/>
      <c r="FE33" s="243"/>
      <c r="FF33" s="243"/>
      <c r="FG33" s="244"/>
    </row>
    <row r="34" spans="1:163" s="58" customFormat="1" ht="24.75" customHeight="1" thickBot="1">
      <c r="A34" s="263" t="s">
        <v>162</v>
      </c>
      <c r="B34" s="264"/>
      <c r="C34" s="264"/>
      <c r="D34" s="264"/>
      <c r="E34" s="264"/>
      <c r="F34" s="264"/>
      <c r="G34" s="264"/>
      <c r="H34" s="264"/>
      <c r="I34" s="264"/>
      <c r="J34" s="133"/>
      <c r="K34" s="265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7"/>
      <c r="Z34" s="265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7"/>
      <c r="AO34" s="265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7"/>
      <c r="BX34" s="265">
        <f>'Расчет целевых показателей'!F21</f>
        <v>17146.3</v>
      </c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  <c r="CI34" s="265">
        <f>'Расчет целевых показателей'!F22</f>
        <v>40.53847</v>
      </c>
      <c r="CJ34" s="266"/>
      <c r="CK34" s="266"/>
      <c r="CL34" s="266"/>
      <c r="CM34" s="266"/>
      <c r="CN34" s="266"/>
      <c r="CO34" s="266"/>
      <c r="CP34" s="266"/>
      <c r="CQ34" s="266"/>
      <c r="CR34" s="266"/>
      <c r="CS34" s="267"/>
      <c r="CT34" s="265"/>
      <c r="CU34" s="266"/>
      <c r="CV34" s="266"/>
      <c r="CW34" s="266"/>
      <c r="CX34" s="266"/>
      <c r="CY34" s="266"/>
      <c r="CZ34" s="266"/>
      <c r="DA34" s="266"/>
      <c r="DB34" s="266"/>
      <c r="DC34" s="266"/>
      <c r="DD34" s="267"/>
      <c r="DE34" s="265"/>
      <c r="DF34" s="266"/>
      <c r="DG34" s="266"/>
      <c r="DH34" s="266"/>
      <c r="DI34" s="266"/>
      <c r="DJ34" s="266"/>
      <c r="DK34" s="266"/>
      <c r="DL34" s="266"/>
      <c r="DM34" s="266"/>
      <c r="DN34" s="266"/>
      <c r="DO34" s="267"/>
      <c r="DP34" s="265">
        <f>'Расчет целевых показателей'!F50</f>
        <v>72.492357</v>
      </c>
      <c r="DQ34" s="266"/>
      <c r="DR34" s="266"/>
      <c r="DS34" s="266"/>
      <c r="DT34" s="266"/>
      <c r="DU34" s="266"/>
      <c r="DV34" s="266"/>
      <c r="DW34" s="266"/>
      <c r="DX34" s="266"/>
      <c r="DY34" s="266"/>
      <c r="DZ34" s="267"/>
      <c r="EA34" s="265">
        <f>'Расчет целевых показателей'!F49+'Расчет целевых показателей'!F67</f>
        <v>1.548975</v>
      </c>
      <c r="EB34" s="266"/>
      <c r="EC34" s="266"/>
      <c r="ED34" s="266"/>
      <c r="EE34" s="266"/>
      <c r="EF34" s="266"/>
      <c r="EG34" s="266"/>
      <c r="EH34" s="266"/>
      <c r="EI34" s="266"/>
      <c r="EJ34" s="266"/>
      <c r="EK34" s="267"/>
      <c r="EL34" s="265"/>
      <c r="EM34" s="266"/>
      <c r="EN34" s="266"/>
      <c r="EO34" s="266"/>
      <c r="EP34" s="266"/>
      <c r="EQ34" s="266"/>
      <c r="ER34" s="266"/>
      <c r="ES34" s="266"/>
      <c r="ET34" s="266"/>
      <c r="EU34" s="266"/>
      <c r="EV34" s="267"/>
      <c r="EW34" s="265"/>
      <c r="EX34" s="266"/>
      <c r="EY34" s="266"/>
      <c r="EZ34" s="266"/>
      <c r="FA34" s="266"/>
      <c r="FB34" s="266"/>
      <c r="FC34" s="266"/>
      <c r="FD34" s="266"/>
      <c r="FE34" s="266"/>
      <c r="FF34" s="266"/>
      <c r="FG34" s="267"/>
    </row>
    <row r="35" spans="1:163" s="58" customFormat="1" ht="24.75" customHeight="1" thickTop="1">
      <c r="A35" s="280" t="s">
        <v>155</v>
      </c>
      <c r="B35" s="281"/>
      <c r="C35" s="281"/>
      <c r="D35" s="281"/>
      <c r="E35" s="281"/>
      <c r="F35" s="281"/>
      <c r="G35" s="281"/>
      <c r="H35" s="281"/>
      <c r="I35" s="281"/>
      <c r="J35" s="282"/>
      <c r="K35" s="268">
        <f>'Мероприятия '!AF34+'Мероприятия '!AF36+'Мероприятия '!AF37</f>
        <v>0.287279</v>
      </c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70"/>
      <c r="Z35" s="268">
        <v>0</v>
      </c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70"/>
      <c r="AO35" s="283">
        <v>0.68</v>
      </c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5"/>
      <c r="BX35" s="268">
        <f>'Расчет целевых показателей'!G21</f>
        <v>17165.22</v>
      </c>
      <c r="BY35" s="269"/>
      <c r="BZ35" s="269"/>
      <c r="CA35" s="269"/>
      <c r="CB35" s="269"/>
      <c r="CC35" s="269"/>
      <c r="CD35" s="269"/>
      <c r="CE35" s="269"/>
      <c r="CF35" s="269"/>
      <c r="CG35" s="269"/>
      <c r="CH35" s="270"/>
      <c r="CI35" s="268">
        <f>'Расчет целевых показателей'!G22</f>
        <v>41.8497</v>
      </c>
      <c r="CJ35" s="269"/>
      <c r="CK35" s="269"/>
      <c r="CL35" s="269"/>
      <c r="CM35" s="269"/>
      <c r="CN35" s="269"/>
      <c r="CO35" s="269"/>
      <c r="CP35" s="269"/>
      <c r="CQ35" s="269"/>
      <c r="CR35" s="269"/>
      <c r="CS35" s="270"/>
      <c r="CT35" s="268">
        <v>66.807</v>
      </c>
      <c r="CU35" s="269"/>
      <c r="CV35" s="269"/>
      <c r="CW35" s="269"/>
      <c r="CX35" s="269"/>
      <c r="CY35" s="269"/>
      <c r="CZ35" s="269"/>
      <c r="DA35" s="269"/>
      <c r="DB35" s="269"/>
      <c r="DC35" s="269"/>
      <c r="DD35" s="270"/>
      <c r="DE35" s="268">
        <f>'Мероприятия '!N22+'Мероприятия '!N23+'Мероприятия '!N39</f>
        <v>0.162879</v>
      </c>
      <c r="DF35" s="269"/>
      <c r="DG35" s="269"/>
      <c r="DH35" s="269"/>
      <c r="DI35" s="269"/>
      <c r="DJ35" s="269"/>
      <c r="DK35" s="269"/>
      <c r="DL35" s="269"/>
      <c r="DM35" s="269"/>
      <c r="DN35" s="269"/>
      <c r="DO35" s="270"/>
      <c r="DP35" s="268">
        <f>'Расчет целевых показателей'!G50</f>
        <v>67.739551</v>
      </c>
      <c r="DQ35" s="269"/>
      <c r="DR35" s="269"/>
      <c r="DS35" s="269"/>
      <c r="DT35" s="269"/>
      <c r="DU35" s="269"/>
      <c r="DV35" s="269"/>
      <c r="DW35" s="269"/>
      <c r="DX35" s="269"/>
      <c r="DY35" s="269"/>
      <c r="DZ35" s="270"/>
      <c r="EA35" s="268">
        <f>'Расчет целевых показателей'!G49+'Расчет целевых показателей'!G67</f>
        <v>1.524953</v>
      </c>
      <c r="EB35" s="269"/>
      <c r="EC35" s="269"/>
      <c r="ED35" s="269"/>
      <c r="EE35" s="269"/>
      <c r="EF35" s="269"/>
      <c r="EG35" s="269"/>
      <c r="EH35" s="269"/>
      <c r="EI35" s="269"/>
      <c r="EJ35" s="269"/>
      <c r="EK35" s="270"/>
      <c r="EL35" s="268">
        <f>'Мероприятия '!M27+'Мероприятия '!M29+'Мероприятия '!M34</f>
        <v>4.752806</v>
      </c>
      <c r="EM35" s="269"/>
      <c r="EN35" s="269"/>
      <c r="EO35" s="269"/>
      <c r="EP35" s="269"/>
      <c r="EQ35" s="269"/>
      <c r="ER35" s="269"/>
      <c r="ES35" s="269"/>
      <c r="ET35" s="269"/>
      <c r="EU35" s="269"/>
      <c r="EV35" s="270"/>
      <c r="EW35" s="268">
        <f>'Мероприятия '!N27+'Мероприятия '!N29+'Мероприятия '!N31+'Мероприятия '!N34+'Мероприятия '!N36+'Мероприятия '!N37</f>
        <v>0.10410799999999999</v>
      </c>
      <c r="EX35" s="269"/>
      <c r="EY35" s="269"/>
      <c r="EZ35" s="269"/>
      <c r="FA35" s="269"/>
      <c r="FB35" s="269"/>
      <c r="FC35" s="269"/>
      <c r="FD35" s="269"/>
      <c r="FE35" s="269"/>
      <c r="FF35" s="269"/>
      <c r="FG35" s="270"/>
    </row>
    <row r="36" spans="1:163" s="58" customFormat="1" ht="24.75" customHeight="1">
      <c r="A36" s="271" t="s">
        <v>156</v>
      </c>
      <c r="B36" s="272"/>
      <c r="C36" s="272"/>
      <c r="D36" s="272"/>
      <c r="E36" s="272"/>
      <c r="F36" s="272"/>
      <c r="G36" s="272"/>
      <c r="H36" s="272"/>
      <c r="I36" s="272"/>
      <c r="J36" s="273"/>
      <c r="K36" s="274">
        <f>'Мероприятия '!AG34+'Мероприятия '!AG36+'Мероприятия '!AG37</f>
        <v>0.166265</v>
      </c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6"/>
      <c r="Z36" s="274">
        <v>0</v>
      </c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6"/>
      <c r="AO36" s="277">
        <v>0.41</v>
      </c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9"/>
      <c r="BX36" s="274">
        <f>'Расчет целевых показателей'!L21</f>
        <v>17173.33</v>
      </c>
      <c r="BY36" s="275"/>
      <c r="BZ36" s="275"/>
      <c r="CA36" s="275"/>
      <c r="CB36" s="275"/>
      <c r="CC36" s="275"/>
      <c r="CD36" s="275"/>
      <c r="CE36" s="275"/>
      <c r="CF36" s="275"/>
      <c r="CG36" s="275"/>
      <c r="CH36" s="276"/>
      <c r="CI36" s="274">
        <f>'Расчет целевых показателей'!L22</f>
        <v>43.92107</v>
      </c>
      <c r="CJ36" s="275"/>
      <c r="CK36" s="275"/>
      <c r="CL36" s="275"/>
      <c r="CM36" s="275"/>
      <c r="CN36" s="275"/>
      <c r="CO36" s="275"/>
      <c r="CP36" s="275"/>
      <c r="CQ36" s="275"/>
      <c r="CR36" s="275"/>
      <c r="CS36" s="276"/>
      <c r="CT36" s="274">
        <v>77.724</v>
      </c>
      <c r="CU36" s="275"/>
      <c r="CV36" s="275"/>
      <c r="CW36" s="275"/>
      <c r="CX36" s="275"/>
      <c r="CY36" s="275"/>
      <c r="CZ36" s="275"/>
      <c r="DA36" s="275"/>
      <c r="DB36" s="275"/>
      <c r="DC36" s="275"/>
      <c r="DD36" s="276"/>
      <c r="DE36" s="274">
        <f>'Мероприятия '!Q22+'Мероприятия '!Q23+'Мероприятия '!Q39</f>
        <v>0.19878</v>
      </c>
      <c r="DF36" s="275"/>
      <c r="DG36" s="275"/>
      <c r="DH36" s="275"/>
      <c r="DI36" s="275"/>
      <c r="DJ36" s="275"/>
      <c r="DK36" s="275"/>
      <c r="DL36" s="275"/>
      <c r="DM36" s="275"/>
      <c r="DN36" s="275"/>
      <c r="DO36" s="276"/>
      <c r="DP36" s="274">
        <f>'Расчет целевых показателей'!L50</f>
        <v>67.019551</v>
      </c>
      <c r="DQ36" s="275"/>
      <c r="DR36" s="275"/>
      <c r="DS36" s="275"/>
      <c r="DT36" s="275"/>
      <c r="DU36" s="275"/>
      <c r="DV36" s="275"/>
      <c r="DW36" s="275"/>
      <c r="DX36" s="275"/>
      <c r="DY36" s="275"/>
      <c r="DZ36" s="276"/>
      <c r="EA36" s="274">
        <f>'Расчет целевых показателей'!L49+'Расчет целевых показателей'!L67</f>
        <v>1.562103</v>
      </c>
      <c r="EB36" s="275"/>
      <c r="EC36" s="275"/>
      <c r="ED36" s="275"/>
      <c r="EE36" s="275"/>
      <c r="EF36" s="275"/>
      <c r="EG36" s="275"/>
      <c r="EH36" s="275"/>
      <c r="EI36" s="275"/>
      <c r="EJ36" s="275"/>
      <c r="EK36" s="276"/>
      <c r="EL36" s="274">
        <f>'Мероприятия '!P27+'Мероприятия '!P29+'Мероприятия '!P34</f>
        <v>5.472806</v>
      </c>
      <c r="EM36" s="275"/>
      <c r="EN36" s="275"/>
      <c r="EO36" s="275"/>
      <c r="EP36" s="275"/>
      <c r="EQ36" s="275"/>
      <c r="ER36" s="275"/>
      <c r="ES36" s="275"/>
      <c r="ET36" s="275"/>
      <c r="EU36" s="275"/>
      <c r="EV36" s="276"/>
      <c r="EW36" s="274">
        <f>'Мероприятия '!Q27+'Мероприятия '!Q29+'Мероприятия '!Q31+'Мероприятия '!Q34+'Мероприятия '!Q36+'Мероприятия '!Q37</f>
        <v>0.14682399999999998</v>
      </c>
      <c r="EX36" s="275"/>
      <c r="EY36" s="275"/>
      <c r="EZ36" s="275"/>
      <c r="FA36" s="275"/>
      <c r="FB36" s="275"/>
      <c r="FC36" s="275"/>
      <c r="FD36" s="275"/>
      <c r="FE36" s="275"/>
      <c r="FF36" s="275"/>
      <c r="FG36" s="276"/>
    </row>
    <row r="37" spans="1:163" s="58" customFormat="1" ht="24.75" customHeight="1">
      <c r="A37" s="271" t="s">
        <v>157</v>
      </c>
      <c r="B37" s="272"/>
      <c r="C37" s="272"/>
      <c r="D37" s="272"/>
      <c r="E37" s="272"/>
      <c r="F37" s="272"/>
      <c r="G37" s="272"/>
      <c r="H37" s="272"/>
      <c r="I37" s="272"/>
      <c r="J37" s="273"/>
      <c r="K37" s="274">
        <f>'Мероприятия '!AH34+'Мероприятия '!AH36+'Мероприятия '!AH37</f>
        <v>0.115499</v>
      </c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6"/>
      <c r="Z37" s="274">
        <v>0</v>
      </c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6"/>
      <c r="AO37" s="277">
        <v>0.42</v>
      </c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9"/>
      <c r="BX37" s="274">
        <f>'Расчет целевых показателей'!M21</f>
        <v>17187.92</v>
      </c>
      <c r="BY37" s="275"/>
      <c r="BZ37" s="275"/>
      <c r="CA37" s="275"/>
      <c r="CB37" s="275"/>
      <c r="CC37" s="275"/>
      <c r="CD37" s="275"/>
      <c r="CE37" s="275"/>
      <c r="CF37" s="275"/>
      <c r="CG37" s="275"/>
      <c r="CH37" s="276"/>
      <c r="CI37" s="274">
        <f>'Расчет целевых показателей'!M22</f>
        <v>45.71672</v>
      </c>
      <c r="CJ37" s="275"/>
      <c r="CK37" s="275"/>
      <c r="CL37" s="275"/>
      <c r="CM37" s="275"/>
      <c r="CN37" s="275"/>
      <c r="CO37" s="275"/>
      <c r="CP37" s="275"/>
      <c r="CQ37" s="275"/>
      <c r="CR37" s="275"/>
      <c r="CS37" s="276"/>
      <c r="CT37" s="274">
        <v>71.278</v>
      </c>
      <c r="CU37" s="275"/>
      <c r="CV37" s="275"/>
      <c r="CW37" s="275"/>
      <c r="CX37" s="275"/>
      <c r="CY37" s="275"/>
      <c r="CZ37" s="275"/>
      <c r="DA37" s="275"/>
      <c r="DB37" s="275"/>
      <c r="DC37" s="275"/>
      <c r="DD37" s="276"/>
      <c r="DE37" s="274">
        <f>'Мероприятия '!T22+'Мероприятия '!T23+'Мероприятия '!T39</f>
        <v>0.189587</v>
      </c>
      <c r="DF37" s="275"/>
      <c r="DG37" s="275"/>
      <c r="DH37" s="275"/>
      <c r="DI37" s="275"/>
      <c r="DJ37" s="275"/>
      <c r="DK37" s="275"/>
      <c r="DL37" s="275"/>
      <c r="DM37" s="275"/>
      <c r="DN37" s="275"/>
      <c r="DO37" s="276"/>
      <c r="DP37" s="274">
        <f>'Расчет целевых показателей'!M50</f>
        <v>66.299551</v>
      </c>
      <c r="DQ37" s="275"/>
      <c r="DR37" s="275"/>
      <c r="DS37" s="275"/>
      <c r="DT37" s="275"/>
      <c r="DU37" s="275"/>
      <c r="DV37" s="275"/>
      <c r="DW37" s="275"/>
      <c r="DX37" s="275"/>
      <c r="DY37" s="275"/>
      <c r="DZ37" s="276"/>
      <c r="EA37" s="274">
        <f>'Расчет целевых показателей'!M49+'Расчет целевых показателей'!M67</f>
        <v>1.5885814999999999</v>
      </c>
      <c r="EB37" s="275"/>
      <c r="EC37" s="275"/>
      <c r="ED37" s="275"/>
      <c r="EE37" s="275"/>
      <c r="EF37" s="275"/>
      <c r="EG37" s="275"/>
      <c r="EH37" s="275"/>
      <c r="EI37" s="275"/>
      <c r="EJ37" s="275"/>
      <c r="EK37" s="276"/>
      <c r="EL37" s="274">
        <f>'Мероприятия '!S27+'Мероприятия '!S29+'Мероприятия '!S34</f>
        <v>6.192806</v>
      </c>
      <c r="EM37" s="275"/>
      <c r="EN37" s="275"/>
      <c r="EO37" s="275"/>
      <c r="EP37" s="275"/>
      <c r="EQ37" s="275"/>
      <c r="ER37" s="275"/>
      <c r="ES37" s="275"/>
      <c r="ET37" s="275"/>
      <c r="EU37" s="275"/>
      <c r="EV37" s="276"/>
      <c r="EW37" s="274">
        <f>'Мероприятия '!T27+'Мероприятия '!T29+'Мероприятия '!T31+'Мероприятия '!T34+'Мероприятия '!T36+'Мероприятия '!T37</f>
        <v>0.188703</v>
      </c>
      <c r="EX37" s="275"/>
      <c r="EY37" s="275"/>
      <c r="EZ37" s="275"/>
      <c r="FA37" s="275"/>
      <c r="FB37" s="275"/>
      <c r="FC37" s="275"/>
      <c r="FD37" s="275"/>
      <c r="FE37" s="275"/>
      <c r="FF37" s="275"/>
      <c r="FG37" s="276"/>
    </row>
    <row r="38" spans="1:163" s="58" customFormat="1" ht="24.75" customHeight="1">
      <c r="A38" s="271" t="s">
        <v>158</v>
      </c>
      <c r="B38" s="272"/>
      <c r="C38" s="272"/>
      <c r="D38" s="272"/>
      <c r="E38" s="272"/>
      <c r="F38" s="272"/>
      <c r="G38" s="272"/>
      <c r="H38" s="272"/>
      <c r="I38" s="272"/>
      <c r="J38" s="273"/>
      <c r="K38" s="274">
        <v>0</v>
      </c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6"/>
      <c r="Z38" s="274">
        <v>0</v>
      </c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6"/>
      <c r="AO38" s="277">
        <v>0.54</v>
      </c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9"/>
      <c r="BX38" s="274">
        <f>'Расчет целевых показателей'!N21</f>
        <v>17131.2</v>
      </c>
      <c r="BY38" s="275"/>
      <c r="BZ38" s="275"/>
      <c r="CA38" s="275"/>
      <c r="CB38" s="275"/>
      <c r="CC38" s="275"/>
      <c r="CD38" s="275"/>
      <c r="CE38" s="275"/>
      <c r="CF38" s="275"/>
      <c r="CG38" s="275"/>
      <c r="CH38" s="276"/>
      <c r="CI38" s="274">
        <f>'Расчет целевых показателей'!N22</f>
        <v>47.16067</v>
      </c>
      <c r="CJ38" s="275"/>
      <c r="CK38" s="275"/>
      <c r="CL38" s="275"/>
      <c r="CM38" s="275"/>
      <c r="CN38" s="275"/>
      <c r="CO38" s="275"/>
      <c r="CP38" s="275"/>
      <c r="CQ38" s="275"/>
      <c r="CR38" s="275"/>
      <c r="CS38" s="276"/>
      <c r="CT38" s="274">
        <v>142.653</v>
      </c>
      <c r="CU38" s="275"/>
      <c r="CV38" s="275"/>
      <c r="CW38" s="275"/>
      <c r="CX38" s="275"/>
      <c r="CY38" s="275"/>
      <c r="CZ38" s="275"/>
      <c r="DA38" s="275"/>
      <c r="DB38" s="275"/>
      <c r="DC38" s="275"/>
      <c r="DD38" s="276"/>
      <c r="DE38" s="274">
        <f>'Мероприятия '!W22+'Мероприятия '!W23+'Мероприятия '!W39</f>
        <v>0.392711</v>
      </c>
      <c r="DF38" s="275"/>
      <c r="DG38" s="275"/>
      <c r="DH38" s="275"/>
      <c r="DI38" s="275"/>
      <c r="DJ38" s="275"/>
      <c r="DK38" s="275"/>
      <c r="DL38" s="275"/>
      <c r="DM38" s="275"/>
      <c r="DN38" s="275"/>
      <c r="DO38" s="276"/>
      <c r="DP38" s="274">
        <f>'Расчет целевых показателей'!N50</f>
        <v>66.299551</v>
      </c>
      <c r="DQ38" s="275"/>
      <c r="DR38" s="275"/>
      <c r="DS38" s="275"/>
      <c r="DT38" s="275"/>
      <c r="DU38" s="275"/>
      <c r="DV38" s="275"/>
      <c r="DW38" s="275"/>
      <c r="DX38" s="275"/>
      <c r="DY38" s="275"/>
      <c r="DZ38" s="276"/>
      <c r="EA38" s="274">
        <f>'Расчет целевых показателей'!N49+'Расчет целевых показателей'!N67</f>
        <v>1.644148</v>
      </c>
      <c r="EB38" s="275"/>
      <c r="EC38" s="275"/>
      <c r="ED38" s="275"/>
      <c r="EE38" s="275"/>
      <c r="EF38" s="275"/>
      <c r="EG38" s="275"/>
      <c r="EH38" s="275"/>
      <c r="EI38" s="275"/>
      <c r="EJ38" s="275"/>
      <c r="EK38" s="276"/>
      <c r="EL38" s="274">
        <f>'Мероприятия '!V27+'Мероприятия '!V29+'Мероприятия '!V34</f>
        <v>6.192806</v>
      </c>
      <c r="EM38" s="275"/>
      <c r="EN38" s="275"/>
      <c r="EO38" s="275"/>
      <c r="EP38" s="275"/>
      <c r="EQ38" s="275"/>
      <c r="ER38" s="275"/>
      <c r="ES38" s="275"/>
      <c r="ET38" s="275"/>
      <c r="EU38" s="275"/>
      <c r="EV38" s="276"/>
      <c r="EW38" s="274">
        <f>'Мероприятия '!W27+'Мероприятия '!W29+'Мероприятия '!W31+'Мероприятия '!W34+'Мероприятия '!W36+'Мероприятия '!W37</f>
        <v>0.195343</v>
      </c>
      <c r="EX38" s="275"/>
      <c r="EY38" s="275"/>
      <c r="EZ38" s="275"/>
      <c r="FA38" s="275"/>
      <c r="FB38" s="275"/>
      <c r="FC38" s="275"/>
      <c r="FD38" s="275"/>
      <c r="FE38" s="275"/>
      <c r="FF38" s="275"/>
      <c r="FG38" s="276"/>
    </row>
    <row r="39" spans="1:163" s="58" customFormat="1" ht="24.75" customHeight="1">
      <c r="A39" s="271" t="s">
        <v>159</v>
      </c>
      <c r="B39" s="272"/>
      <c r="C39" s="272"/>
      <c r="D39" s="272"/>
      <c r="E39" s="272"/>
      <c r="F39" s="272"/>
      <c r="G39" s="272"/>
      <c r="H39" s="272"/>
      <c r="I39" s="272"/>
      <c r="J39" s="273"/>
      <c r="K39" s="274">
        <v>0</v>
      </c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6"/>
      <c r="Z39" s="274">
        <v>0</v>
      </c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6"/>
      <c r="AO39" s="277">
        <v>0.33</v>
      </c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9"/>
      <c r="BX39" s="274">
        <f>'Расчет целевых показателей'!O21</f>
        <v>17136.2</v>
      </c>
      <c r="BY39" s="275"/>
      <c r="BZ39" s="275"/>
      <c r="CA39" s="275"/>
      <c r="CB39" s="275"/>
      <c r="CC39" s="275"/>
      <c r="CD39" s="275"/>
      <c r="CE39" s="275"/>
      <c r="CF39" s="275"/>
      <c r="CG39" s="275"/>
      <c r="CH39" s="276"/>
      <c r="CI39" s="274">
        <f>'Расчет целевых показателей'!O22</f>
        <v>48.73119</v>
      </c>
      <c r="CJ39" s="275"/>
      <c r="CK39" s="275"/>
      <c r="CL39" s="275"/>
      <c r="CM39" s="275"/>
      <c r="CN39" s="275"/>
      <c r="CO39" s="275"/>
      <c r="CP39" s="275"/>
      <c r="CQ39" s="275"/>
      <c r="CR39" s="275"/>
      <c r="CS39" s="276"/>
      <c r="CT39" s="274">
        <v>80.658</v>
      </c>
      <c r="CU39" s="275"/>
      <c r="CV39" s="275"/>
      <c r="CW39" s="275"/>
      <c r="CX39" s="275"/>
      <c r="CY39" s="275"/>
      <c r="CZ39" s="275"/>
      <c r="DA39" s="275"/>
      <c r="DB39" s="275"/>
      <c r="DC39" s="275"/>
      <c r="DD39" s="276"/>
      <c r="DE39" s="274">
        <f>'Мероприятия '!Z22+'Мероприятия '!Z23+'Мероприятия '!Z39</f>
        <v>0.229372</v>
      </c>
      <c r="DF39" s="275"/>
      <c r="DG39" s="275"/>
      <c r="DH39" s="275"/>
      <c r="DI39" s="275"/>
      <c r="DJ39" s="275"/>
      <c r="DK39" s="275"/>
      <c r="DL39" s="275"/>
      <c r="DM39" s="275"/>
      <c r="DN39" s="275"/>
      <c r="DO39" s="276"/>
      <c r="DP39" s="274">
        <f>'Расчет целевых показателей'!O50</f>
        <v>66.299551</v>
      </c>
      <c r="DQ39" s="275"/>
      <c r="DR39" s="275"/>
      <c r="DS39" s="275"/>
      <c r="DT39" s="275"/>
      <c r="DU39" s="275"/>
      <c r="DV39" s="275"/>
      <c r="DW39" s="275"/>
      <c r="DX39" s="275"/>
      <c r="DY39" s="275"/>
      <c r="DZ39" s="276"/>
      <c r="EA39" s="274">
        <f>'Расчет целевых показателей'!O49+'Расчет целевых показателей'!O67</f>
        <v>1.698404</v>
      </c>
      <c r="EB39" s="275"/>
      <c r="EC39" s="275"/>
      <c r="ED39" s="275"/>
      <c r="EE39" s="275"/>
      <c r="EF39" s="275"/>
      <c r="EG39" s="275"/>
      <c r="EH39" s="275"/>
      <c r="EI39" s="275"/>
      <c r="EJ39" s="275"/>
      <c r="EK39" s="276"/>
      <c r="EL39" s="274">
        <f>'Мероприятия '!Y27+'Мероприятия '!Y29+'Мероприятия '!Y34</f>
        <v>6.192806</v>
      </c>
      <c r="EM39" s="275"/>
      <c r="EN39" s="275"/>
      <c r="EO39" s="275"/>
      <c r="EP39" s="275"/>
      <c r="EQ39" s="275"/>
      <c r="ER39" s="275"/>
      <c r="ES39" s="275"/>
      <c r="ET39" s="275"/>
      <c r="EU39" s="275"/>
      <c r="EV39" s="276"/>
      <c r="EW39" s="274">
        <f>'Мероприятия '!Z27+'Мероприятия '!Z29+'Мероприятия '!Z31+'Мероприятия '!Z34+'Мероприятия '!Z36+'Мероприятия '!Z37</f>
        <v>0.201789</v>
      </c>
      <c r="EX39" s="275"/>
      <c r="EY39" s="275"/>
      <c r="EZ39" s="275"/>
      <c r="FA39" s="275"/>
      <c r="FB39" s="275"/>
      <c r="FC39" s="275"/>
      <c r="FD39" s="275"/>
      <c r="FE39" s="275"/>
      <c r="FF39" s="275"/>
      <c r="FG39" s="276"/>
    </row>
    <row r="40" spans="1:163" s="58" customFormat="1" ht="24.75" customHeight="1">
      <c r="A40" s="286" t="s">
        <v>147</v>
      </c>
      <c r="B40" s="287"/>
      <c r="C40" s="287"/>
      <c r="D40" s="287"/>
      <c r="E40" s="287"/>
      <c r="F40" s="287"/>
      <c r="G40" s="287"/>
      <c r="H40" s="287"/>
      <c r="I40" s="287"/>
      <c r="J40" s="288"/>
      <c r="K40" s="274">
        <f>K35+K36+K37+K38+K39</f>
        <v>0.569043</v>
      </c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6"/>
      <c r="Z40" s="274">
        <f>Z35+Z36+Z37+Z38+Z39</f>
        <v>0</v>
      </c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6"/>
      <c r="AO40" s="277">
        <v>0.47</v>
      </c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9"/>
      <c r="BX40" s="274">
        <f>BX34+BX35+BX36+BX37+BX38+BX39</f>
        <v>102940.17</v>
      </c>
      <c r="BY40" s="275"/>
      <c r="BZ40" s="275"/>
      <c r="CA40" s="275"/>
      <c r="CB40" s="275"/>
      <c r="CC40" s="275"/>
      <c r="CD40" s="275"/>
      <c r="CE40" s="275"/>
      <c r="CF40" s="275"/>
      <c r="CG40" s="275"/>
      <c r="CH40" s="276"/>
      <c r="CI40" s="274">
        <f>CI34+CI35+CI36+CI37+CI38+CI39</f>
        <v>267.91782</v>
      </c>
      <c r="CJ40" s="275"/>
      <c r="CK40" s="275"/>
      <c r="CL40" s="275"/>
      <c r="CM40" s="275"/>
      <c r="CN40" s="275"/>
      <c r="CO40" s="275"/>
      <c r="CP40" s="275"/>
      <c r="CQ40" s="275"/>
      <c r="CR40" s="275"/>
      <c r="CS40" s="276"/>
      <c r="CT40" s="274">
        <f>CT35+CT36+CT37+CT38+CT39</f>
        <v>439.12</v>
      </c>
      <c r="CU40" s="275"/>
      <c r="CV40" s="275"/>
      <c r="CW40" s="275"/>
      <c r="CX40" s="275"/>
      <c r="CY40" s="275"/>
      <c r="CZ40" s="275"/>
      <c r="DA40" s="275"/>
      <c r="DB40" s="275"/>
      <c r="DC40" s="275"/>
      <c r="DD40" s="276"/>
      <c r="DE40" s="274">
        <f>DE35+DE36+DE37+DE38+DE39</f>
        <v>1.1733289999999998</v>
      </c>
      <c r="DF40" s="275"/>
      <c r="DG40" s="275"/>
      <c r="DH40" s="275"/>
      <c r="DI40" s="275"/>
      <c r="DJ40" s="275"/>
      <c r="DK40" s="275"/>
      <c r="DL40" s="275"/>
      <c r="DM40" s="275"/>
      <c r="DN40" s="275"/>
      <c r="DO40" s="276"/>
      <c r="DP40" s="274">
        <f>DP34+DP35+DP36+DP37+DP38+DP39</f>
        <v>406.15011200000004</v>
      </c>
      <c r="DQ40" s="275"/>
      <c r="DR40" s="275"/>
      <c r="DS40" s="275"/>
      <c r="DT40" s="275"/>
      <c r="DU40" s="275"/>
      <c r="DV40" s="275"/>
      <c r="DW40" s="275"/>
      <c r="DX40" s="275"/>
      <c r="DY40" s="275"/>
      <c r="DZ40" s="276"/>
      <c r="EA40" s="274">
        <f>EA34+EA35+EA36+EA37+EA38+EA39</f>
        <v>9.5671645</v>
      </c>
      <c r="EB40" s="275"/>
      <c r="EC40" s="275"/>
      <c r="ED40" s="275"/>
      <c r="EE40" s="275"/>
      <c r="EF40" s="275"/>
      <c r="EG40" s="275"/>
      <c r="EH40" s="275"/>
      <c r="EI40" s="275"/>
      <c r="EJ40" s="275"/>
      <c r="EK40" s="276"/>
      <c r="EL40" s="274">
        <f>EL35+EL36+EL37+EL38+EL39</f>
        <v>28.80403</v>
      </c>
      <c r="EM40" s="275"/>
      <c r="EN40" s="275"/>
      <c r="EO40" s="275"/>
      <c r="EP40" s="275"/>
      <c r="EQ40" s="275"/>
      <c r="ER40" s="275"/>
      <c r="ES40" s="275"/>
      <c r="ET40" s="275"/>
      <c r="EU40" s="275"/>
      <c r="EV40" s="276"/>
      <c r="EW40" s="274">
        <f>EW35+EW36+EW37+EW38+EW39</f>
        <v>0.836767</v>
      </c>
      <c r="EX40" s="275"/>
      <c r="EY40" s="275"/>
      <c r="EZ40" s="275"/>
      <c r="FA40" s="275"/>
      <c r="FB40" s="275"/>
      <c r="FC40" s="275"/>
      <c r="FD40" s="275"/>
      <c r="FE40" s="275"/>
      <c r="FF40" s="275"/>
      <c r="FG40" s="276"/>
    </row>
    <row r="41" s="58" customFormat="1" ht="3" customHeight="1"/>
    <row r="42" s="59" customFormat="1" ht="12">
      <c r="F42" s="59" t="s">
        <v>148</v>
      </c>
    </row>
    <row r="43" spans="1:124" ht="15">
      <c r="A43" s="60" t="s">
        <v>149</v>
      </c>
      <c r="DT43" s="61" t="s">
        <v>150</v>
      </c>
    </row>
    <row r="46" spans="1:124" ht="35.25" customHeight="1">
      <c r="A46" s="290" t="s">
        <v>250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BQ46" s="217" t="s">
        <v>251</v>
      </c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</row>
    <row r="47" spans="1:124" ht="15">
      <c r="A47" s="218" t="s">
        <v>0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BQ47" s="218" t="s">
        <v>122</v>
      </c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</row>
    <row r="49" spans="1:124" ht="15">
      <c r="A49" s="217" t="s">
        <v>252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BQ49" s="217" t="s">
        <v>253</v>
      </c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</row>
    <row r="50" spans="1:124" ht="15">
      <c r="A50" s="218" t="s">
        <v>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BQ50" s="289" t="s">
        <v>122</v>
      </c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</row>
    <row r="52" spans="1:124" ht="15">
      <c r="A52" s="217" t="s">
        <v>254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BQ52" s="217" t="s">
        <v>298</v>
      </c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</row>
    <row r="53" spans="1:124" ht="15">
      <c r="A53" s="218" t="s">
        <v>0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BQ53" s="289" t="s">
        <v>122</v>
      </c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</row>
    <row r="54" spans="1:124" ht="15">
      <c r="A54" s="217" t="s">
        <v>255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BQ54" s="217" t="s">
        <v>256</v>
      </c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</row>
    <row r="55" spans="1:124" ht="15">
      <c r="A55" s="218" t="s">
        <v>0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BQ55" s="289" t="s">
        <v>122</v>
      </c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</row>
  </sheetData>
  <sheetProtection/>
  <mergeCells count="149">
    <mergeCell ref="A54:AX54"/>
    <mergeCell ref="BQ54:DT54"/>
    <mergeCell ref="A55:AX55"/>
    <mergeCell ref="BQ55:DT55"/>
    <mergeCell ref="A52:AX52"/>
    <mergeCell ref="BQ52:DT52"/>
    <mergeCell ref="A53:AX53"/>
    <mergeCell ref="BQ53:DT53"/>
    <mergeCell ref="A49:AX49"/>
    <mergeCell ref="BQ49:DT49"/>
    <mergeCell ref="A50:AX50"/>
    <mergeCell ref="BQ50:DT50"/>
    <mergeCell ref="A46:AX46"/>
    <mergeCell ref="BQ46:DT46"/>
    <mergeCell ref="A47:AX47"/>
    <mergeCell ref="BQ47:DT47"/>
    <mergeCell ref="DP40:DZ40"/>
    <mergeCell ref="EA40:EK40"/>
    <mergeCell ref="EL40:EV40"/>
    <mergeCell ref="EW40:FG40"/>
    <mergeCell ref="BX40:CH40"/>
    <mergeCell ref="CI40:CS40"/>
    <mergeCell ref="CT40:DD40"/>
    <mergeCell ref="DE40:DO40"/>
    <mergeCell ref="A40:J40"/>
    <mergeCell ref="K40:Y40"/>
    <mergeCell ref="Z40:AN40"/>
    <mergeCell ref="AO40:BW40"/>
    <mergeCell ref="A39:J39"/>
    <mergeCell ref="K39:Y39"/>
    <mergeCell ref="Z39:AN39"/>
    <mergeCell ref="AO39:BW39"/>
    <mergeCell ref="EL39:EV39"/>
    <mergeCell ref="EW39:FG39"/>
    <mergeCell ref="BX39:CH39"/>
    <mergeCell ref="CI39:CS39"/>
    <mergeCell ref="CT39:DD39"/>
    <mergeCell ref="DE39:DO39"/>
    <mergeCell ref="DP39:DZ39"/>
    <mergeCell ref="EA39:EK39"/>
    <mergeCell ref="DP38:DZ38"/>
    <mergeCell ref="EA38:EK38"/>
    <mergeCell ref="EL38:EV38"/>
    <mergeCell ref="EW38:FG38"/>
    <mergeCell ref="BX38:CH38"/>
    <mergeCell ref="CI38:CS38"/>
    <mergeCell ref="CT38:DD38"/>
    <mergeCell ref="DE38:DO38"/>
    <mergeCell ref="A38:J38"/>
    <mergeCell ref="K38:Y38"/>
    <mergeCell ref="Z38:AN38"/>
    <mergeCell ref="AO38:BW38"/>
    <mergeCell ref="A37:J37"/>
    <mergeCell ref="K37:Y37"/>
    <mergeCell ref="Z37:AN37"/>
    <mergeCell ref="AO37:BW37"/>
    <mergeCell ref="EL37:EV37"/>
    <mergeCell ref="EW37:FG37"/>
    <mergeCell ref="BX37:CH37"/>
    <mergeCell ref="CI37:CS37"/>
    <mergeCell ref="CT37:DD37"/>
    <mergeCell ref="DE37:DO37"/>
    <mergeCell ref="DP37:DZ37"/>
    <mergeCell ref="EA37:EK37"/>
    <mergeCell ref="DP36:DZ36"/>
    <mergeCell ref="EA36:EK36"/>
    <mergeCell ref="EL36:EV36"/>
    <mergeCell ref="EW36:FG36"/>
    <mergeCell ref="BX36:CH36"/>
    <mergeCell ref="CI36:CS36"/>
    <mergeCell ref="CT36:DD36"/>
    <mergeCell ref="DE36:DO36"/>
    <mergeCell ref="A36:J36"/>
    <mergeCell ref="K36:Y36"/>
    <mergeCell ref="Z36:AN36"/>
    <mergeCell ref="AO36:BW36"/>
    <mergeCell ref="A35:J35"/>
    <mergeCell ref="K35:Y35"/>
    <mergeCell ref="Z35:AN35"/>
    <mergeCell ref="AO35:BW35"/>
    <mergeCell ref="EL35:EV35"/>
    <mergeCell ref="EW35:FG35"/>
    <mergeCell ref="BX35:CH35"/>
    <mergeCell ref="CI35:CS35"/>
    <mergeCell ref="CT35:DD35"/>
    <mergeCell ref="DE35:DO35"/>
    <mergeCell ref="DP35:DZ35"/>
    <mergeCell ref="EA35:EK35"/>
    <mergeCell ref="DP34:DZ34"/>
    <mergeCell ref="EA34:EK34"/>
    <mergeCell ref="EL34:EV34"/>
    <mergeCell ref="EW34:FG34"/>
    <mergeCell ref="BX34:CH34"/>
    <mergeCell ref="CI34:CS34"/>
    <mergeCell ref="CT34:DD34"/>
    <mergeCell ref="DE34:DO34"/>
    <mergeCell ref="A34:I34"/>
    <mergeCell ref="K34:Y34"/>
    <mergeCell ref="Z34:AN34"/>
    <mergeCell ref="AO34:BW34"/>
    <mergeCell ref="DP32:EK32"/>
    <mergeCell ref="EL32:FG32"/>
    <mergeCell ref="BX33:CH33"/>
    <mergeCell ref="CI33:CS33"/>
    <mergeCell ref="CT33:DD33"/>
    <mergeCell ref="DE33:DO33"/>
    <mergeCell ref="DP33:DZ33"/>
    <mergeCell ref="EA33:EK33"/>
    <mergeCell ref="A29:J33"/>
    <mergeCell ref="K29:AN30"/>
    <mergeCell ref="AO29:BW33"/>
    <mergeCell ref="BX29:FG29"/>
    <mergeCell ref="BX30:DO31"/>
    <mergeCell ref="DP30:FG31"/>
    <mergeCell ref="K31:Y33"/>
    <mergeCell ref="Z31:AN33"/>
    <mergeCell ref="BX32:CS32"/>
    <mergeCell ref="CT32:DO32"/>
    <mergeCell ref="B27:AN27"/>
    <mergeCell ref="AO27:FG27"/>
    <mergeCell ref="B28:AN28"/>
    <mergeCell ref="AO28:FG28"/>
    <mergeCell ref="EL33:EV33"/>
    <mergeCell ref="EW33:FG33"/>
    <mergeCell ref="CK22:CQ22"/>
    <mergeCell ref="B25:AN25"/>
    <mergeCell ref="AO25:FG25"/>
    <mergeCell ref="B26:AN26"/>
    <mergeCell ref="AO26:FG26"/>
    <mergeCell ref="BP22:BV22"/>
    <mergeCell ref="BW22:BZ22"/>
    <mergeCell ref="CA22:CF22"/>
    <mergeCell ref="CG22:CJ22"/>
    <mergeCell ref="A17:FG17"/>
    <mergeCell ref="A19:FG19"/>
    <mergeCell ref="AI20:DY20"/>
    <mergeCell ref="AI21:DY21"/>
    <mergeCell ref="DP14:FA14"/>
    <mergeCell ref="DP15:DQ15"/>
    <mergeCell ref="DR15:DU15"/>
    <mergeCell ref="DV15:DX15"/>
    <mergeCell ref="DY15:EP15"/>
    <mergeCell ref="EQ15:ET15"/>
    <mergeCell ref="EU15:EX15"/>
    <mergeCell ref="EY15:FA15"/>
    <mergeCell ref="DP10:FA10"/>
    <mergeCell ref="DP11:FA11"/>
    <mergeCell ref="DP12:FA12"/>
    <mergeCell ref="DP13:FA1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35" sqref="C35"/>
    </sheetView>
  </sheetViews>
  <sheetFormatPr defaultColWidth="0.71875" defaultRowHeight="15"/>
  <cols>
    <col min="1" max="1" width="5.140625" style="55" customWidth="1"/>
    <col min="2" max="2" width="28.140625" style="55" customWidth="1"/>
    <col min="3" max="3" width="16.421875" style="55" customWidth="1"/>
    <col min="4" max="4" width="2.00390625" style="55" hidden="1" customWidth="1"/>
    <col min="5" max="5" width="11.7109375" style="55" customWidth="1"/>
    <col min="6" max="6" width="11.140625" style="55" customWidth="1"/>
    <col min="7" max="12" width="11.28125" style="55" customWidth="1"/>
    <col min="13" max="16384" width="0.71875" style="55" customWidth="1"/>
  </cols>
  <sheetData>
    <row r="1" s="54" customFormat="1" ht="11.25" customHeight="1">
      <c r="J1" s="54" t="s">
        <v>164</v>
      </c>
    </row>
    <row r="2" s="54" customFormat="1" ht="11.25" customHeight="1">
      <c r="J2" s="54" t="s">
        <v>116</v>
      </c>
    </row>
    <row r="3" s="54" customFormat="1" ht="11.25" customHeight="1">
      <c r="J3" s="54" t="s">
        <v>117</v>
      </c>
    </row>
    <row r="4" s="54" customFormat="1" ht="11.25" customHeight="1">
      <c r="J4" s="54" t="s">
        <v>118</v>
      </c>
    </row>
    <row r="5" s="54" customFormat="1" ht="11.25" customHeight="1">
      <c r="J5" s="54" t="s">
        <v>119</v>
      </c>
    </row>
    <row r="6" s="54" customFormat="1" ht="11.25" customHeight="1">
      <c r="J6" s="54" t="s">
        <v>120</v>
      </c>
    </row>
    <row r="8" spans="1:12" ht="15.75">
      <c r="A8" s="219" t="s">
        <v>165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10" spans="1:12" ht="18" customHeight="1">
      <c r="A10" s="295" t="s">
        <v>166</v>
      </c>
      <c r="B10" s="295" t="s">
        <v>167</v>
      </c>
      <c r="C10" s="297" t="s">
        <v>168</v>
      </c>
      <c r="D10" s="295" t="s">
        <v>169</v>
      </c>
      <c r="E10" s="295"/>
      <c r="F10" s="295" t="s">
        <v>170</v>
      </c>
      <c r="G10" s="295" t="s">
        <v>162</v>
      </c>
      <c r="H10" s="295" t="s">
        <v>171</v>
      </c>
      <c r="I10" s="295"/>
      <c r="J10" s="295"/>
      <c r="K10" s="295"/>
      <c r="L10" s="295"/>
    </row>
    <row r="11" spans="1:12" ht="18" customHeight="1">
      <c r="A11" s="295"/>
      <c r="B11" s="295"/>
      <c r="C11" s="297"/>
      <c r="D11" s="295"/>
      <c r="E11" s="295"/>
      <c r="F11" s="295"/>
      <c r="G11" s="295"/>
      <c r="H11" s="295" t="s">
        <v>230</v>
      </c>
      <c r="I11" s="295" t="s">
        <v>223</v>
      </c>
      <c r="J11" s="295" t="s">
        <v>231</v>
      </c>
      <c r="K11" s="295" t="s">
        <v>232</v>
      </c>
      <c r="L11" s="295" t="s">
        <v>233</v>
      </c>
    </row>
    <row r="12" spans="1:12" ht="21" customHeight="1">
      <c r="A12" s="295"/>
      <c r="B12" s="295"/>
      <c r="C12" s="297"/>
      <c r="D12" s="295"/>
      <c r="E12" s="295"/>
      <c r="F12" s="295"/>
      <c r="G12" s="295"/>
      <c r="H12" s="295"/>
      <c r="I12" s="295"/>
      <c r="J12" s="295"/>
      <c r="K12" s="295"/>
      <c r="L12" s="295"/>
    </row>
    <row r="13" spans="1:12" ht="15">
      <c r="A13" s="66">
        <v>1</v>
      </c>
      <c r="B13" s="66">
        <v>2</v>
      </c>
      <c r="C13" s="66">
        <v>3</v>
      </c>
      <c r="D13" s="296">
        <v>4</v>
      </c>
      <c r="E13" s="296"/>
      <c r="F13" s="66">
        <v>5</v>
      </c>
      <c r="G13" s="66">
        <v>6</v>
      </c>
      <c r="H13" s="66" t="s">
        <v>209</v>
      </c>
      <c r="I13" s="66" t="s">
        <v>210</v>
      </c>
      <c r="J13" s="66" t="s">
        <v>211</v>
      </c>
      <c r="K13" s="66" t="s">
        <v>212</v>
      </c>
      <c r="L13" s="66" t="s">
        <v>213</v>
      </c>
    </row>
    <row r="14" spans="1:12" ht="30.75" customHeight="1">
      <c r="A14" s="72" t="s">
        <v>172</v>
      </c>
      <c r="B14" s="73" t="s">
        <v>13</v>
      </c>
      <c r="C14" s="74"/>
      <c r="D14" s="293"/>
      <c r="E14" s="293"/>
      <c r="F14" s="75"/>
      <c r="G14" s="67"/>
      <c r="H14" s="67"/>
      <c r="I14" s="67"/>
      <c r="J14" s="67"/>
      <c r="K14" s="67"/>
      <c r="L14" s="67"/>
    </row>
    <row r="15" spans="1:12" ht="44.25" customHeight="1">
      <c r="A15" s="76" t="s">
        <v>173</v>
      </c>
      <c r="B15" s="77" t="s">
        <v>177</v>
      </c>
      <c r="C15" s="78" t="s">
        <v>178</v>
      </c>
      <c r="D15" s="292">
        <v>11</v>
      </c>
      <c r="E15" s="292"/>
      <c r="F15" s="68">
        <v>8</v>
      </c>
      <c r="G15" s="68">
        <f>'Расчет целевых показателей'!F23</f>
        <v>12.360000002883421</v>
      </c>
      <c r="H15" s="68">
        <f>'Расчет целевых показателей'!G23</f>
        <v>12.31207824141162</v>
      </c>
      <c r="I15" s="68">
        <f>'Расчет целевых показателей'!L23</f>
        <v>12.256612112837173</v>
      </c>
      <c r="J15" s="68">
        <f>'Расчет целевых показателей'!M23</f>
        <v>12.20599538161276</v>
      </c>
      <c r="K15" s="68">
        <f>'Расчет целевых показателей'!N23</f>
        <v>12.105189483821555</v>
      </c>
      <c r="L15" s="68">
        <f>'Расчет целевых показателей'!O23</f>
        <v>12.048479941265752</v>
      </c>
    </row>
    <row r="16" spans="1:12" ht="42" customHeight="1">
      <c r="A16" s="76" t="s">
        <v>179</v>
      </c>
      <c r="B16" s="77" t="s">
        <v>180</v>
      </c>
      <c r="C16" s="78" t="s">
        <v>181</v>
      </c>
      <c r="D16" s="291">
        <v>0.12</v>
      </c>
      <c r="E16" s="291"/>
      <c r="F16" s="69"/>
      <c r="G16" s="69">
        <f>'Расчет целевых показателей'!F51/'Расчет целевых показателей'!F54</f>
        <v>0.08834873037508202</v>
      </c>
      <c r="H16" s="69">
        <f>'Расчет целевых показателей'!G51/'Расчет целевых показателей'!G54</f>
        <v>0.08286637387046292</v>
      </c>
      <c r="I16" s="69">
        <f>'Расчет целевых показателей'!L51/'Расчет целевых показателей'!L54</f>
        <v>0.079837447624817</v>
      </c>
      <c r="J16" s="69">
        <f>'Расчет целевых показателей'!M51/'Расчет целевых показателей'!M54</f>
        <v>0.07680852137917109</v>
      </c>
      <c r="K16" s="69">
        <f>'Расчет целевых показателей'!N51/'Расчет целевых показателей'!N54</f>
        <v>0.07680852137917109</v>
      </c>
      <c r="L16" s="69">
        <f>'Расчет целевых показателей'!O51/'Расчет целевых показателей'!O54</f>
        <v>0.07680852137917109</v>
      </c>
    </row>
    <row r="17" spans="1:12" ht="21" customHeight="1">
      <c r="A17" s="76" t="s">
        <v>182</v>
      </c>
      <c r="B17" s="77" t="s">
        <v>183</v>
      </c>
      <c r="C17" s="78" t="s">
        <v>184</v>
      </c>
      <c r="D17" s="291">
        <v>0.048</v>
      </c>
      <c r="E17" s="291"/>
      <c r="F17" s="69"/>
      <c r="G17" s="69">
        <f>'Расчет целевых показателей'!F56/'Расчет целевых показателей'!F59</f>
        <v>0.03597184785864031</v>
      </c>
      <c r="H17" s="69">
        <f>'Расчет целевых показателей'!G56/'Расчет целевых показателей'!G59</f>
        <v>0.033561944694020164</v>
      </c>
      <c r="I17" s="69">
        <f>'Расчет целевых показателей'!L56/'Расчет целевых показателей'!L59</f>
        <v>0.033561944694020164</v>
      </c>
      <c r="J17" s="69">
        <f>'Расчет целевых показателей'!M56/'Расчет целевых показателей'!M59</f>
        <v>0.033561944694020164</v>
      </c>
      <c r="K17" s="69">
        <f>'Расчет целевых показателей'!N56/'Расчет целевых показателей'!N59</f>
        <v>0.033561944694020164</v>
      </c>
      <c r="L17" s="69">
        <f>'Расчет целевых показателей'!O56/'Расчет целевых показателей'!O59</f>
        <v>0.033561944694020164</v>
      </c>
    </row>
    <row r="18" spans="1:12" ht="36" customHeight="1">
      <c r="A18" s="76" t="s">
        <v>185</v>
      </c>
      <c r="B18" s="77" t="s">
        <v>186</v>
      </c>
      <c r="C18" s="78" t="s">
        <v>187</v>
      </c>
      <c r="D18" s="291"/>
      <c r="E18" s="291"/>
      <c r="F18" s="69"/>
      <c r="G18" s="70">
        <f>'Расчет целевых показателей'!F68</f>
        <v>562</v>
      </c>
      <c r="H18" s="70">
        <f>'Расчет целевых показателей'!G68</f>
        <v>533</v>
      </c>
      <c r="I18" s="70">
        <f>'Расчет целевых показателей'!L68</f>
        <v>443</v>
      </c>
      <c r="J18" s="70">
        <f>'Расчет целевых показателей'!M68</f>
        <v>443</v>
      </c>
      <c r="K18" s="70">
        <f>'Расчет целевых показателей'!N68</f>
        <v>442</v>
      </c>
      <c r="L18" s="70">
        <f>'Расчет целевых показателей'!O68</f>
        <v>442</v>
      </c>
    </row>
    <row r="19" spans="1:12" ht="21" customHeight="1">
      <c r="A19" s="72" t="s">
        <v>174</v>
      </c>
      <c r="B19" s="73" t="s">
        <v>175</v>
      </c>
      <c r="C19" s="74"/>
      <c r="D19" s="291"/>
      <c r="E19" s="291"/>
      <c r="F19" s="69"/>
      <c r="G19" s="69"/>
      <c r="H19" s="69"/>
      <c r="I19" s="69"/>
      <c r="J19" s="69"/>
      <c r="K19" s="69"/>
      <c r="L19" s="69"/>
    </row>
    <row r="20" spans="1:12" ht="21" customHeight="1">
      <c r="A20" s="76" t="s">
        <v>176</v>
      </c>
      <c r="B20" s="79"/>
      <c r="C20" s="74"/>
      <c r="D20" s="291"/>
      <c r="E20" s="291"/>
      <c r="F20" s="69"/>
      <c r="G20" s="69"/>
      <c r="H20" s="69"/>
      <c r="I20" s="69"/>
      <c r="J20" s="69"/>
      <c r="K20" s="69"/>
      <c r="L20" s="69"/>
    </row>
    <row r="21" spans="1:12" ht="21" customHeight="1">
      <c r="A21" s="80"/>
      <c r="B21" s="79"/>
      <c r="C21" s="74"/>
      <c r="D21" s="294"/>
      <c r="E21" s="294"/>
      <c r="F21" s="71"/>
      <c r="G21" s="71"/>
      <c r="H21" s="71"/>
      <c r="I21" s="71"/>
      <c r="J21" s="71"/>
      <c r="K21" s="71"/>
      <c r="L21" s="71"/>
    </row>
    <row r="22" ht="3" customHeight="1"/>
    <row r="23" s="59" customFormat="1" ht="12"/>
  </sheetData>
  <sheetProtection/>
  <mergeCells count="22">
    <mergeCell ref="A8:L8"/>
    <mergeCell ref="A10:A12"/>
    <mergeCell ref="B10:B12"/>
    <mergeCell ref="C10:C12"/>
    <mergeCell ref="D10:E12"/>
    <mergeCell ref="F10:F12"/>
    <mergeCell ref="G10:G12"/>
    <mergeCell ref="L11:L12"/>
    <mergeCell ref="H10:L10"/>
    <mergeCell ref="H11:H12"/>
    <mergeCell ref="I11:I12"/>
    <mergeCell ref="J11:J12"/>
    <mergeCell ref="K11:K12"/>
    <mergeCell ref="D13:E13"/>
    <mergeCell ref="D17:E17"/>
    <mergeCell ref="D18:E18"/>
    <mergeCell ref="D16:E16"/>
    <mergeCell ref="D15:E15"/>
    <mergeCell ref="D14:E14"/>
    <mergeCell ref="D21:E21"/>
    <mergeCell ref="D20:E20"/>
    <mergeCell ref="D19:E19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zoomScalePageLayoutView="0" workbookViewId="0" topLeftCell="A4">
      <selection activeCell="P39" sqref="P39"/>
    </sheetView>
  </sheetViews>
  <sheetFormatPr defaultColWidth="0.71875" defaultRowHeight="15"/>
  <cols>
    <col min="1" max="1" width="11.57421875" style="58" customWidth="1"/>
    <col min="2" max="2" width="32.8515625" style="58" customWidth="1"/>
    <col min="3" max="3" width="11.00390625" style="58" customWidth="1"/>
    <col min="4" max="4" width="7.57421875" style="58" customWidth="1"/>
    <col min="5" max="5" width="6.421875" style="58" customWidth="1"/>
    <col min="6" max="6" width="7.140625" style="58" customWidth="1"/>
    <col min="7" max="7" width="6.8515625" style="58" customWidth="1"/>
    <col min="8" max="8" width="8.28125" style="58" customWidth="1"/>
    <col min="9" max="9" width="6.7109375" style="58" customWidth="1"/>
    <col min="10" max="10" width="9.28125" style="58" customWidth="1"/>
    <col min="11" max="11" width="8.140625" style="58" customWidth="1"/>
    <col min="12" max="12" width="7.421875" style="58" customWidth="1"/>
    <col min="13" max="13" width="5.421875" style="58" customWidth="1"/>
    <col min="14" max="14" width="7.28125" style="58" customWidth="1"/>
    <col min="15" max="15" width="7.140625" style="58" customWidth="1"/>
    <col min="16" max="16" width="6.57421875" style="58" customWidth="1"/>
    <col min="17" max="17" width="6.421875" style="58" customWidth="1"/>
    <col min="18" max="18" width="6.28125" style="58" customWidth="1"/>
    <col min="19" max="19" width="6.140625" style="58" customWidth="1"/>
    <col min="20" max="20" width="5.421875" style="58" customWidth="1"/>
    <col min="21" max="22" width="7.28125" style="58" customWidth="1"/>
    <col min="23" max="23" width="6.7109375" style="58" customWidth="1"/>
    <col min="24" max="24" width="7.00390625" style="58" customWidth="1"/>
    <col min="25" max="25" width="6.8515625" style="58" customWidth="1"/>
    <col min="26" max="26" width="7.7109375" style="58" customWidth="1"/>
    <col min="27" max="27" width="4.57421875" style="58" customWidth="1"/>
    <col min="28" max="28" width="5.8515625" style="58" customWidth="1"/>
    <col min="29" max="29" width="7.7109375" style="58" customWidth="1"/>
    <col min="30" max="30" width="8.57421875" style="58" customWidth="1"/>
    <col min="31" max="31" width="8.8515625" style="58" customWidth="1"/>
    <col min="32" max="32" width="6.57421875" style="58" customWidth="1"/>
    <col min="33" max="33" width="6.421875" style="58" customWidth="1"/>
    <col min="34" max="34" width="7.421875" style="58" customWidth="1"/>
    <col min="35" max="35" width="6.57421875" style="58" customWidth="1"/>
    <col min="36" max="36" width="8.140625" style="58" customWidth="1"/>
    <col min="37" max="37" width="11.421875" style="58" customWidth="1"/>
    <col min="38" max="38" width="13.00390625" style="58" customWidth="1"/>
    <col min="39" max="39" width="5.140625" style="58" customWidth="1"/>
    <col min="40" max="16384" width="0.71875" style="58" customWidth="1"/>
  </cols>
  <sheetData>
    <row r="1" spans="1:71" ht="1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</row>
    <row r="2" spans="1:71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AC2" s="58" t="s">
        <v>193</v>
      </c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AC3" s="58" t="s">
        <v>116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AC4" s="58" t="s">
        <v>117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AC5" s="58" t="s">
        <v>118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11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AC6" s="58" t="s">
        <v>119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ht="12.75">
      <c r="AC7" s="58" t="s">
        <v>120</v>
      </c>
    </row>
    <row r="8" spans="1:17" ht="30" customHeight="1">
      <c r="A8" s="220" t="s">
        <v>194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10" spans="1:38" s="54" customFormat="1" ht="33" customHeight="1">
      <c r="A10" s="320" t="s">
        <v>2</v>
      </c>
      <c r="B10" s="320" t="s">
        <v>46</v>
      </c>
      <c r="C10" s="320" t="s">
        <v>195</v>
      </c>
      <c r="D10" s="320"/>
      <c r="E10" s="320"/>
      <c r="F10" s="320"/>
      <c r="G10" s="320"/>
      <c r="H10" s="320"/>
      <c r="I10" s="320"/>
      <c r="J10" s="320" t="s">
        <v>196</v>
      </c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 t="s">
        <v>197</v>
      </c>
      <c r="AB10" s="320"/>
      <c r="AC10" s="320"/>
      <c r="AD10" s="320" t="s">
        <v>198</v>
      </c>
      <c r="AE10" s="323" t="s">
        <v>199</v>
      </c>
      <c r="AF10" s="324"/>
      <c r="AG10" s="324"/>
      <c r="AH10" s="324"/>
      <c r="AI10" s="324"/>
      <c r="AJ10" s="325"/>
      <c r="AK10" s="320" t="s">
        <v>200</v>
      </c>
      <c r="AL10" s="320" t="s">
        <v>201</v>
      </c>
    </row>
    <row r="11" spans="1:38" s="54" customFormat="1" ht="1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15" t="s">
        <v>202</v>
      </c>
      <c r="K11" s="315" t="s">
        <v>203</v>
      </c>
      <c r="L11" s="298" t="s">
        <v>222</v>
      </c>
      <c r="M11" s="299"/>
      <c r="N11" s="300"/>
      <c r="O11" s="298" t="s">
        <v>223</v>
      </c>
      <c r="P11" s="299"/>
      <c r="Q11" s="300"/>
      <c r="R11" s="298" t="s">
        <v>227</v>
      </c>
      <c r="S11" s="299"/>
      <c r="T11" s="300"/>
      <c r="U11" s="298" t="s">
        <v>228</v>
      </c>
      <c r="V11" s="299"/>
      <c r="W11" s="300"/>
      <c r="X11" s="298" t="s">
        <v>229</v>
      </c>
      <c r="Y11" s="299"/>
      <c r="Z11" s="300"/>
      <c r="AA11" s="320"/>
      <c r="AB11" s="320"/>
      <c r="AC11" s="320"/>
      <c r="AD11" s="320"/>
      <c r="AE11" s="326"/>
      <c r="AF11" s="327"/>
      <c r="AG11" s="327"/>
      <c r="AH11" s="327"/>
      <c r="AI11" s="327"/>
      <c r="AJ11" s="328"/>
      <c r="AK11" s="320"/>
      <c r="AL11" s="320"/>
    </row>
    <row r="12" spans="1:38" s="54" customFormat="1" ht="19.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15"/>
      <c r="K12" s="315"/>
      <c r="L12" s="301"/>
      <c r="M12" s="302"/>
      <c r="N12" s="303"/>
      <c r="O12" s="301"/>
      <c r="P12" s="302"/>
      <c r="Q12" s="303"/>
      <c r="R12" s="301"/>
      <c r="S12" s="302"/>
      <c r="T12" s="303"/>
      <c r="U12" s="301"/>
      <c r="V12" s="302"/>
      <c r="W12" s="303"/>
      <c r="X12" s="301"/>
      <c r="Y12" s="302"/>
      <c r="Z12" s="303"/>
      <c r="AA12" s="320"/>
      <c r="AB12" s="320"/>
      <c r="AC12" s="320"/>
      <c r="AD12" s="320"/>
      <c r="AE12" s="326"/>
      <c r="AF12" s="327"/>
      <c r="AG12" s="327"/>
      <c r="AH12" s="327"/>
      <c r="AI12" s="327"/>
      <c r="AJ12" s="328"/>
      <c r="AK12" s="320"/>
      <c r="AL12" s="320"/>
    </row>
    <row r="13" spans="1:38" s="54" customFormat="1" ht="72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15"/>
      <c r="K13" s="315"/>
      <c r="L13" s="315" t="s">
        <v>204</v>
      </c>
      <c r="M13" s="315" t="s">
        <v>236</v>
      </c>
      <c r="N13" s="315" t="s">
        <v>206</v>
      </c>
      <c r="O13" s="315" t="s">
        <v>204</v>
      </c>
      <c r="P13" s="315" t="s">
        <v>205</v>
      </c>
      <c r="Q13" s="315" t="s">
        <v>206</v>
      </c>
      <c r="R13" s="315" t="s">
        <v>204</v>
      </c>
      <c r="S13" s="315" t="s">
        <v>205</v>
      </c>
      <c r="T13" s="315" t="s">
        <v>206</v>
      </c>
      <c r="U13" s="315" t="s">
        <v>204</v>
      </c>
      <c r="V13" s="315" t="s">
        <v>205</v>
      </c>
      <c r="W13" s="315" t="s">
        <v>206</v>
      </c>
      <c r="X13" s="315" t="s">
        <v>204</v>
      </c>
      <c r="Y13" s="315" t="s">
        <v>205</v>
      </c>
      <c r="Z13" s="315" t="s">
        <v>206</v>
      </c>
      <c r="AA13" s="315" t="s">
        <v>207</v>
      </c>
      <c r="AB13" s="315" t="s">
        <v>208</v>
      </c>
      <c r="AC13" s="315" t="s">
        <v>82</v>
      </c>
      <c r="AD13" s="320"/>
      <c r="AE13" s="329"/>
      <c r="AF13" s="330"/>
      <c r="AG13" s="330"/>
      <c r="AH13" s="330"/>
      <c r="AI13" s="330"/>
      <c r="AJ13" s="331"/>
      <c r="AK13" s="320"/>
      <c r="AL13" s="320"/>
    </row>
    <row r="14" spans="1:38" s="54" customFormat="1" ht="21" customHeight="1">
      <c r="A14" s="320"/>
      <c r="B14" s="320"/>
      <c r="C14" s="319" t="s">
        <v>202</v>
      </c>
      <c r="D14" s="319" t="s">
        <v>141</v>
      </c>
      <c r="E14" s="64" t="s">
        <v>124</v>
      </c>
      <c r="F14" s="64" t="s">
        <v>124</v>
      </c>
      <c r="G14" s="65" t="s">
        <v>124</v>
      </c>
      <c r="H14" s="65" t="s">
        <v>124</v>
      </c>
      <c r="I14" s="65" t="s">
        <v>124</v>
      </c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20"/>
      <c r="AE14" s="332" t="s">
        <v>238</v>
      </c>
      <c r="AF14" s="64" t="s">
        <v>124</v>
      </c>
      <c r="AG14" s="64" t="s">
        <v>124</v>
      </c>
      <c r="AH14" s="65" t="s">
        <v>124</v>
      </c>
      <c r="AI14" s="65" t="s">
        <v>124</v>
      </c>
      <c r="AJ14" s="65" t="s">
        <v>124</v>
      </c>
      <c r="AK14" s="320"/>
      <c r="AL14" s="320"/>
    </row>
    <row r="15" spans="1:38" s="54" customFormat="1" ht="12" customHeight="1">
      <c r="A15" s="320"/>
      <c r="B15" s="320"/>
      <c r="C15" s="319"/>
      <c r="D15" s="319"/>
      <c r="E15" s="305" t="s">
        <v>155</v>
      </c>
      <c r="F15" s="305" t="s">
        <v>156</v>
      </c>
      <c r="G15" s="305" t="s">
        <v>157</v>
      </c>
      <c r="H15" s="305" t="s">
        <v>158</v>
      </c>
      <c r="I15" s="305" t="s">
        <v>159</v>
      </c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20"/>
      <c r="AE15" s="333"/>
      <c r="AF15" s="322" t="s">
        <v>155</v>
      </c>
      <c r="AG15" s="322" t="s">
        <v>156</v>
      </c>
      <c r="AH15" s="321" t="s">
        <v>157</v>
      </c>
      <c r="AI15" s="321" t="s">
        <v>158</v>
      </c>
      <c r="AJ15" s="321" t="s">
        <v>159</v>
      </c>
      <c r="AK15" s="320"/>
      <c r="AL15" s="320"/>
    </row>
    <row r="16" spans="1:38" s="54" customFormat="1" ht="12" customHeight="1">
      <c r="A16" s="320"/>
      <c r="B16" s="320"/>
      <c r="C16" s="319"/>
      <c r="D16" s="319"/>
      <c r="E16" s="306"/>
      <c r="F16" s="308"/>
      <c r="G16" s="308"/>
      <c r="H16" s="308"/>
      <c r="I16" s="308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20"/>
      <c r="AE16" s="333"/>
      <c r="AF16" s="322"/>
      <c r="AG16" s="322"/>
      <c r="AH16" s="321"/>
      <c r="AI16" s="321"/>
      <c r="AJ16" s="321"/>
      <c r="AK16" s="320"/>
      <c r="AL16" s="320"/>
    </row>
    <row r="17" spans="1:38" s="54" customFormat="1" ht="15" customHeight="1">
      <c r="A17" s="320"/>
      <c r="B17" s="320"/>
      <c r="C17" s="319"/>
      <c r="D17" s="319"/>
      <c r="E17" s="307"/>
      <c r="F17" s="309"/>
      <c r="G17" s="309"/>
      <c r="H17" s="309"/>
      <c r="I17" s="309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20"/>
      <c r="AE17" s="334"/>
      <c r="AF17" s="63"/>
      <c r="AG17" s="63"/>
      <c r="AH17" s="63"/>
      <c r="AI17" s="63"/>
      <c r="AJ17" s="63"/>
      <c r="AK17" s="320"/>
      <c r="AL17" s="320"/>
    </row>
    <row r="18" spans="1:38" s="54" customFormat="1" ht="12">
      <c r="A18" s="62">
        <v>1</v>
      </c>
      <c r="B18" s="62">
        <v>2</v>
      </c>
      <c r="C18" s="83">
        <v>3</v>
      </c>
      <c r="D18" s="83">
        <v>4</v>
      </c>
      <c r="E18" s="83">
        <v>5</v>
      </c>
      <c r="F18" s="84">
        <v>6</v>
      </c>
      <c r="G18" s="84" t="s">
        <v>209</v>
      </c>
      <c r="H18" s="84" t="s">
        <v>210</v>
      </c>
      <c r="I18" s="84" t="s">
        <v>211</v>
      </c>
      <c r="J18" s="83" t="s">
        <v>212</v>
      </c>
      <c r="K18" s="83" t="s">
        <v>213</v>
      </c>
      <c r="L18" s="83" t="s">
        <v>214</v>
      </c>
      <c r="M18" s="83" t="s">
        <v>215</v>
      </c>
      <c r="N18" s="83" t="s">
        <v>216</v>
      </c>
      <c r="O18" s="83" t="s">
        <v>217</v>
      </c>
      <c r="P18" s="83" t="s">
        <v>218</v>
      </c>
      <c r="Q18" s="83" t="s">
        <v>152</v>
      </c>
      <c r="R18" s="83" t="s">
        <v>214</v>
      </c>
      <c r="S18" s="83" t="s">
        <v>215</v>
      </c>
      <c r="T18" s="83" t="s">
        <v>216</v>
      </c>
      <c r="U18" s="83" t="s">
        <v>217</v>
      </c>
      <c r="V18" s="83" t="s">
        <v>218</v>
      </c>
      <c r="W18" s="83" t="s">
        <v>152</v>
      </c>
      <c r="X18" s="83" t="s">
        <v>217</v>
      </c>
      <c r="Y18" s="83" t="s">
        <v>218</v>
      </c>
      <c r="Z18" s="83" t="s">
        <v>152</v>
      </c>
      <c r="AA18" s="83" t="s">
        <v>219</v>
      </c>
      <c r="AB18" s="83" t="s">
        <v>220</v>
      </c>
      <c r="AC18" s="83" t="s">
        <v>221</v>
      </c>
      <c r="AD18" s="84" t="s">
        <v>153</v>
      </c>
      <c r="AE18" s="84" t="s">
        <v>224</v>
      </c>
      <c r="AF18" s="84" t="s">
        <v>239</v>
      </c>
      <c r="AG18" s="84" t="s">
        <v>225</v>
      </c>
      <c r="AH18" s="84" t="s">
        <v>226</v>
      </c>
      <c r="AI18" s="84" t="s">
        <v>240</v>
      </c>
      <c r="AJ18" s="84" t="s">
        <v>241</v>
      </c>
      <c r="AK18" s="83" t="s">
        <v>242</v>
      </c>
      <c r="AL18" s="83" t="s">
        <v>243</v>
      </c>
    </row>
    <row r="19" spans="1:38" s="54" customFormat="1" ht="36" customHeight="1">
      <c r="A19" s="310" t="s">
        <v>244</v>
      </c>
      <c r="B19" s="311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8"/>
    </row>
    <row r="20" spans="1:38" s="54" customFormat="1" ht="31.5">
      <c r="A20" s="35">
        <v>1</v>
      </c>
      <c r="B20" s="36" t="s">
        <v>47</v>
      </c>
      <c r="C20" s="89"/>
      <c r="D20" s="89"/>
      <c r="E20" s="89"/>
      <c r="F20" s="107"/>
      <c r="G20" s="107"/>
      <c r="H20" s="107"/>
      <c r="I20" s="107"/>
      <c r="J20" s="89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89"/>
      <c r="AB20" s="114"/>
      <c r="AC20" s="114"/>
      <c r="AD20" s="115"/>
      <c r="AE20" s="115"/>
      <c r="AF20" s="115"/>
      <c r="AG20" s="115"/>
      <c r="AH20" s="115"/>
      <c r="AI20" s="115"/>
      <c r="AJ20" s="115"/>
      <c r="AK20" s="114"/>
      <c r="AL20" s="114"/>
    </row>
    <row r="21" spans="1:39" s="54" customFormat="1" ht="38.25" customHeight="1">
      <c r="A21" s="97">
        <v>1.1</v>
      </c>
      <c r="B21" s="98" t="s">
        <v>48</v>
      </c>
      <c r="C21" s="99"/>
      <c r="D21" s="110"/>
      <c r="E21" s="110"/>
      <c r="F21" s="111"/>
      <c r="G21" s="111"/>
      <c r="H21" s="111"/>
      <c r="I21" s="111"/>
      <c r="J21" s="9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39"/>
      <c r="AB21" s="110"/>
      <c r="AC21" s="110"/>
      <c r="AD21" s="111"/>
      <c r="AE21" s="111"/>
      <c r="AF21" s="111"/>
      <c r="AG21" s="111"/>
      <c r="AH21" s="111"/>
      <c r="AI21" s="111"/>
      <c r="AJ21" s="110"/>
      <c r="AK21" s="111"/>
      <c r="AL21" s="112"/>
      <c r="AM21" s="81"/>
    </row>
    <row r="22" spans="1:39" s="54" customFormat="1" ht="42" customHeight="1">
      <c r="A22" s="85" t="s">
        <v>234</v>
      </c>
      <c r="B22" s="40" t="s">
        <v>94</v>
      </c>
      <c r="C22" s="37" t="s">
        <v>107</v>
      </c>
      <c r="D22" s="118">
        <f>K22</f>
        <v>5</v>
      </c>
      <c r="E22" s="118">
        <f>L22</f>
        <v>1.2</v>
      </c>
      <c r="F22" s="118">
        <f>O22</f>
        <v>1.1</v>
      </c>
      <c r="G22" s="118">
        <f>R22</f>
        <v>1</v>
      </c>
      <c r="H22" s="118">
        <f>U22</f>
        <v>0.9</v>
      </c>
      <c r="I22" s="118">
        <f>X22</f>
        <v>0.8</v>
      </c>
      <c r="J22" s="37" t="s">
        <v>107</v>
      </c>
      <c r="K22" s="119">
        <f>L22+O22+R22+U22+X22</f>
        <v>5</v>
      </c>
      <c r="L22" s="119">
        <v>1.2</v>
      </c>
      <c r="M22" s="119">
        <f>L22*0.12</f>
        <v>0.144</v>
      </c>
      <c r="N22" s="119">
        <v>0.002926</v>
      </c>
      <c r="O22" s="119">
        <v>1.1</v>
      </c>
      <c r="P22" s="119">
        <f>O22*0.12</f>
        <v>0.132</v>
      </c>
      <c r="Q22" s="119">
        <v>0.002813</v>
      </c>
      <c r="R22" s="119">
        <v>1</v>
      </c>
      <c r="S22" s="119">
        <f>R22*0.12</f>
        <v>0.12</v>
      </c>
      <c r="T22" s="119">
        <v>0.00266</v>
      </c>
      <c r="U22" s="119">
        <v>0.9</v>
      </c>
      <c r="V22" s="119">
        <f>U22*0.12</f>
        <v>0.108</v>
      </c>
      <c r="W22" s="119">
        <v>0.002478</v>
      </c>
      <c r="X22" s="119">
        <v>0.8</v>
      </c>
      <c r="Y22" s="119">
        <v>0.096</v>
      </c>
      <c r="Z22" s="119">
        <v>0.002275</v>
      </c>
      <c r="AA22" s="140" t="s">
        <v>172</v>
      </c>
      <c r="AB22" s="118"/>
      <c r="AC22" s="119">
        <f>(N22-AF22)/((1+B43)^A43)+(Q22-AG22)/((1+B44)^A44)+(T22-AH22)/((1+B45)^A45)+(W22-AI22)/((1+B46)^A46)+(Z22-AJ22)/((1+B47)^A47)</f>
        <v>0.011803317322110998</v>
      </c>
      <c r="AE22" s="119">
        <f>AF22+AG22+AH22+AI22+AJ22</f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17" t="s">
        <v>97</v>
      </c>
      <c r="AL22" s="128" t="s">
        <v>237</v>
      </c>
      <c r="AM22" s="81"/>
    </row>
    <row r="23" spans="1:39" ht="45">
      <c r="A23" s="85" t="s">
        <v>235</v>
      </c>
      <c r="B23" s="42" t="s">
        <v>105</v>
      </c>
      <c r="C23" s="37" t="s">
        <v>107</v>
      </c>
      <c r="D23" s="118">
        <f>K23</f>
        <v>21.956</v>
      </c>
      <c r="E23" s="118">
        <f>L23</f>
        <v>21.956</v>
      </c>
      <c r="F23" s="118">
        <f>O23</f>
        <v>0</v>
      </c>
      <c r="G23" s="118">
        <f>R23</f>
        <v>0</v>
      </c>
      <c r="H23" s="118">
        <f>U23</f>
        <v>0</v>
      </c>
      <c r="I23" s="118">
        <f>X23</f>
        <v>0</v>
      </c>
      <c r="J23" s="37" t="s">
        <v>107</v>
      </c>
      <c r="K23" s="145">
        <f>L23</f>
        <v>21.956</v>
      </c>
      <c r="L23" s="145">
        <v>21.956</v>
      </c>
      <c r="M23" s="145">
        <f>L23*0.12</f>
        <v>2.6347199999999997</v>
      </c>
      <c r="N23" s="145">
        <v>0.05353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1">
        <v>1</v>
      </c>
      <c r="AB23" s="118"/>
      <c r="AC23" s="119">
        <f>(N23-AF23)/((1+B43)^A43)+(Q16-AG23)/((1+B44)^A44)+(T23-AH23)/((1+B45)^A45)+(W23-AI23)/((1+B46)^A46)+(Z23-AJ23)/((1+B47)^A47)</f>
        <v>0.050499999999999996</v>
      </c>
      <c r="AD23" s="119"/>
      <c r="AE23" s="119">
        <f>AF23+AG23+AH23+AI23+AJ23</f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17" t="s">
        <v>97</v>
      </c>
      <c r="AL23" s="128" t="s">
        <v>237</v>
      </c>
      <c r="AM23" s="82"/>
    </row>
    <row r="24" spans="1:39" ht="126">
      <c r="A24" s="38">
        <v>2</v>
      </c>
      <c r="B24" s="39" t="s">
        <v>83</v>
      </c>
      <c r="C24" s="88"/>
      <c r="D24" s="121"/>
      <c r="E24" s="121"/>
      <c r="F24" s="121"/>
      <c r="G24" s="121"/>
      <c r="H24" s="121"/>
      <c r="I24" s="121"/>
      <c r="J24" s="88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42"/>
      <c r="AB24" s="121"/>
      <c r="AC24" s="121"/>
      <c r="AD24" s="121"/>
      <c r="AE24" s="121"/>
      <c r="AF24" s="121"/>
      <c r="AG24" s="121"/>
      <c r="AH24" s="121"/>
      <c r="AI24" s="121"/>
      <c r="AJ24" s="121"/>
      <c r="AK24" s="108"/>
      <c r="AL24" s="108"/>
      <c r="AM24" s="82"/>
    </row>
    <row r="25" spans="1:39" ht="12.75" customHeight="1">
      <c r="A25" s="100" t="s">
        <v>84</v>
      </c>
      <c r="B25" s="101" t="s">
        <v>48</v>
      </c>
      <c r="C25" s="99"/>
      <c r="D25" s="122"/>
      <c r="E25" s="122"/>
      <c r="F25" s="134"/>
      <c r="G25" s="122"/>
      <c r="H25" s="122"/>
      <c r="I25" s="122"/>
      <c r="J25" s="99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43"/>
      <c r="AB25" s="122"/>
      <c r="AC25" s="122"/>
      <c r="AD25" s="122"/>
      <c r="AE25" s="122"/>
      <c r="AF25" s="122"/>
      <c r="AG25" s="122"/>
      <c r="AH25" s="122"/>
      <c r="AI25" s="122"/>
      <c r="AJ25" s="122"/>
      <c r="AK25" s="109"/>
      <c r="AL25" s="109"/>
      <c r="AM25" s="82"/>
    </row>
    <row r="26" spans="1:39" ht="15">
      <c r="A26" s="104" t="s">
        <v>85</v>
      </c>
      <c r="B26" s="105" t="s">
        <v>86</v>
      </c>
      <c r="C26" s="125"/>
      <c r="D26" s="123"/>
      <c r="E26" s="123"/>
      <c r="F26" s="123"/>
      <c r="G26" s="123"/>
      <c r="H26" s="123"/>
      <c r="I26" s="123"/>
      <c r="J26" s="125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44"/>
      <c r="AB26" s="123"/>
      <c r="AC26" s="123"/>
      <c r="AD26" s="123"/>
      <c r="AE26" s="123"/>
      <c r="AF26" s="123"/>
      <c r="AG26" s="123"/>
      <c r="AH26" s="123"/>
      <c r="AI26" s="123"/>
      <c r="AJ26" s="123"/>
      <c r="AK26" s="126"/>
      <c r="AL26" s="113"/>
      <c r="AM26" s="82"/>
    </row>
    <row r="27" spans="1:39" ht="25.5">
      <c r="A27" s="92" t="s">
        <v>98</v>
      </c>
      <c r="B27" s="45" t="s">
        <v>108</v>
      </c>
      <c r="C27" s="37" t="s">
        <v>107</v>
      </c>
      <c r="D27" s="118">
        <f>E27+F27+G27+H27+I27</f>
        <v>24.3</v>
      </c>
      <c r="E27" s="118">
        <f>L27</f>
        <v>4.86</v>
      </c>
      <c r="F27" s="118">
        <f>O27</f>
        <v>4.86</v>
      </c>
      <c r="G27" s="118">
        <f>R27</f>
        <v>4.86</v>
      </c>
      <c r="H27" s="118">
        <f>U27</f>
        <v>4.86</v>
      </c>
      <c r="I27" s="118">
        <f>X27</f>
        <v>4.86</v>
      </c>
      <c r="J27" s="37" t="s">
        <v>107</v>
      </c>
      <c r="K27" s="118">
        <f>L27+O27+R27+U27+X27</f>
        <v>24.3</v>
      </c>
      <c r="L27" s="124">
        <v>4.86</v>
      </c>
      <c r="M27" s="124">
        <f>L27*0.12</f>
        <v>0.5832</v>
      </c>
      <c r="N27" s="124">
        <v>0.026733</v>
      </c>
      <c r="O27" s="124">
        <v>4.86</v>
      </c>
      <c r="P27" s="124">
        <f>O27*0.12</f>
        <v>0.5832</v>
      </c>
      <c r="Q27" s="124">
        <v>0.028043</v>
      </c>
      <c r="R27" s="124">
        <v>4.86</v>
      </c>
      <c r="S27" s="124">
        <f>R27*0.12</f>
        <v>0.5832</v>
      </c>
      <c r="T27" s="124">
        <v>0.029165</v>
      </c>
      <c r="U27" s="124">
        <v>4.86</v>
      </c>
      <c r="V27" s="124">
        <f>U27*0.12</f>
        <v>0.5832</v>
      </c>
      <c r="W27" s="124">
        <v>0.030185</v>
      </c>
      <c r="X27" s="124">
        <v>4.86</v>
      </c>
      <c r="Y27" s="124">
        <f>X27*0.12</f>
        <v>0.5832</v>
      </c>
      <c r="Z27" s="124">
        <v>0.031182</v>
      </c>
      <c r="AA27" s="141">
        <v>1</v>
      </c>
      <c r="AB27" s="118"/>
      <c r="AC27" s="124">
        <f>(N27-AF27)/((1+B43)^A43)+(Q27-AG27)/((1+B44)^A44)+(T27-AH27)/((1+B45)^A45)+(W27-AI27)/((1+B46)^A46)+(Z27-AJ27)/((1+B47)^A47)</f>
        <v>0.12983408704022165</v>
      </c>
      <c r="AD27" s="118"/>
      <c r="AE27" s="118">
        <f>AF27+AG27+AH27+AI27+AJ27</f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17" t="s">
        <v>97</v>
      </c>
      <c r="AL27" s="128" t="s">
        <v>237</v>
      </c>
      <c r="AM27" s="82"/>
    </row>
    <row r="28" spans="1:39" ht="25.5">
      <c r="A28" s="104" t="s">
        <v>87</v>
      </c>
      <c r="B28" s="105" t="s">
        <v>88</v>
      </c>
      <c r="C28" s="91"/>
      <c r="D28" s="146"/>
      <c r="E28" s="146"/>
      <c r="F28" s="146"/>
      <c r="G28" s="146"/>
      <c r="H28" s="146"/>
      <c r="I28" s="146"/>
      <c r="J28" s="91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4"/>
      <c r="AB28" s="146"/>
      <c r="AC28" s="146"/>
      <c r="AD28" s="146"/>
      <c r="AE28" s="146"/>
      <c r="AF28" s="146"/>
      <c r="AG28" s="146"/>
      <c r="AH28" s="146"/>
      <c r="AI28" s="146"/>
      <c r="AJ28" s="146"/>
      <c r="AK28" s="148"/>
      <c r="AL28" s="113"/>
      <c r="AM28" s="82"/>
    </row>
    <row r="29" spans="1:39" ht="38.25">
      <c r="A29" s="93" t="s">
        <v>99</v>
      </c>
      <c r="B29" s="44" t="s">
        <v>100</v>
      </c>
      <c r="C29" s="43" t="s">
        <v>64</v>
      </c>
      <c r="D29" s="118">
        <f>E29+F29+G29+H29+I29</f>
        <v>120.7</v>
      </c>
      <c r="E29" s="118">
        <f>L29</f>
        <v>24.14</v>
      </c>
      <c r="F29" s="118">
        <f>O29</f>
        <v>24.14</v>
      </c>
      <c r="G29" s="118">
        <f>R29</f>
        <v>24.14</v>
      </c>
      <c r="H29" s="118">
        <f>U29</f>
        <v>24.14</v>
      </c>
      <c r="I29" s="118">
        <f>X29</f>
        <v>24.14</v>
      </c>
      <c r="J29" s="43" t="s">
        <v>64</v>
      </c>
      <c r="K29" s="118">
        <f>L29+O29+R29+U29+X29</f>
        <v>120.7</v>
      </c>
      <c r="L29" s="124">
        <v>24.14</v>
      </c>
      <c r="M29" s="124">
        <f>L29*0.1429</f>
        <v>3.449606</v>
      </c>
      <c r="N29" s="124">
        <v>0.043454</v>
      </c>
      <c r="O29" s="124">
        <v>24.14</v>
      </c>
      <c r="P29" s="124">
        <f>O29*0.1429</f>
        <v>3.449606</v>
      </c>
      <c r="Q29" s="124">
        <v>0.045584</v>
      </c>
      <c r="R29" s="124">
        <v>24.14</v>
      </c>
      <c r="S29" s="124">
        <f>R29*0.1429</f>
        <v>3.449606</v>
      </c>
      <c r="T29" s="124">
        <v>0.047407</v>
      </c>
      <c r="U29" s="124">
        <v>24.14</v>
      </c>
      <c r="V29" s="124">
        <f>U29*0.1429</f>
        <v>3.449606</v>
      </c>
      <c r="W29" s="124">
        <v>0.049066</v>
      </c>
      <c r="X29" s="124">
        <v>24.14</v>
      </c>
      <c r="Y29" s="124">
        <f>X29*0.1429</f>
        <v>3.449606</v>
      </c>
      <c r="Z29" s="124">
        <v>0.050685</v>
      </c>
      <c r="AA29" s="141">
        <v>1</v>
      </c>
      <c r="AB29" s="118"/>
      <c r="AC29" s="124">
        <f>(N29-AF29)/((1+B43)^A43)+(Q29-AG29)/((1+B44)^A44)+(T29-AH29)/((1+B45)^A45)+(W29-AI29)/((1+B46)^A46)+(Z29-AJ29)/((1+B47)^A47)</f>
        <v>0.2110433993203819</v>
      </c>
      <c r="AD29" s="118"/>
      <c r="AE29" s="118">
        <f>AF29+AG29+AH29+AI29+AJ29</f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17" t="s">
        <v>97</v>
      </c>
      <c r="AL29" s="128" t="s">
        <v>237</v>
      </c>
      <c r="AM29" s="82"/>
    </row>
    <row r="30" spans="1:39" ht="15">
      <c r="A30" s="104" t="s">
        <v>89</v>
      </c>
      <c r="B30" s="105" t="s">
        <v>90</v>
      </c>
      <c r="C30" s="90"/>
      <c r="D30" s="146"/>
      <c r="E30" s="146"/>
      <c r="F30" s="146"/>
      <c r="G30" s="146"/>
      <c r="H30" s="146"/>
      <c r="I30" s="146"/>
      <c r="J30" s="90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4"/>
      <c r="AB30" s="146"/>
      <c r="AC30" s="146"/>
      <c r="AD30" s="146"/>
      <c r="AE30" s="146"/>
      <c r="AF30" s="146"/>
      <c r="AG30" s="146"/>
      <c r="AH30" s="146"/>
      <c r="AI30" s="146"/>
      <c r="AJ30" s="146"/>
      <c r="AK30" s="148"/>
      <c r="AL30" s="113"/>
      <c r="AM30" s="82"/>
    </row>
    <row r="31" spans="1:39" ht="25.5">
      <c r="A31" s="93" t="s">
        <v>109</v>
      </c>
      <c r="B31" s="44" t="s">
        <v>101</v>
      </c>
      <c r="C31" s="21" t="s">
        <v>187</v>
      </c>
      <c r="D31" s="118">
        <f>E31+F31+G31+H31+I31</f>
        <v>0.026000000000000002</v>
      </c>
      <c r="E31" s="118">
        <f>L31</f>
        <v>0.004</v>
      </c>
      <c r="F31" s="118">
        <f>O31</f>
        <v>0.005</v>
      </c>
      <c r="G31" s="118">
        <f>R31</f>
        <v>0.005</v>
      </c>
      <c r="H31" s="118">
        <f>U31</f>
        <v>0.006</v>
      </c>
      <c r="I31" s="118">
        <f>X31</f>
        <v>0.006</v>
      </c>
      <c r="J31" s="21" t="s">
        <v>187</v>
      </c>
      <c r="K31" s="118">
        <f>L31+O31+R31+U31+X31</f>
        <v>0.026000000000000002</v>
      </c>
      <c r="L31" s="124">
        <v>0.004</v>
      </c>
      <c r="M31" s="124"/>
      <c r="N31" s="124">
        <v>0.000126</v>
      </c>
      <c r="O31" s="124">
        <v>0.005</v>
      </c>
      <c r="P31" s="124"/>
      <c r="Q31" s="124">
        <v>0.000166</v>
      </c>
      <c r="R31" s="124">
        <v>0.005</v>
      </c>
      <c r="S31" s="124"/>
      <c r="T31" s="124">
        <v>0.000173</v>
      </c>
      <c r="U31" s="124">
        <v>0.006</v>
      </c>
      <c r="V31" s="124"/>
      <c r="W31" s="124">
        <v>0.000215</v>
      </c>
      <c r="X31" s="124">
        <v>0.006</v>
      </c>
      <c r="Y31" s="124"/>
      <c r="Z31" s="124">
        <v>0.000222</v>
      </c>
      <c r="AA31" s="141">
        <v>1</v>
      </c>
      <c r="AB31" s="118"/>
      <c r="AC31" s="124">
        <f>(N31-AF31)/((1+B43)^A43)+(Q31-AG31)/((1+B44)^A44)+(T31-AH31)/((1+B45)^A45)+(W31-AI31)/((1+B46)^A46)+(Z31-AJ31)/((1+B47)^A47)</f>
        <v>0.0008023776214003103</v>
      </c>
      <c r="AD31" s="118"/>
      <c r="AE31" s="118">
        <f>AF31+AG31+AH31+AI31+AJ31</f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17" t="s">
        <v>97</v>
      </c>
      <c r="AL31" s="128" t="s">
        <v>237</v>
      </c>
      <c r="AM31" s="82"/>
    </row>
    <row r="32" spans="1:40" ht="17.25" customHeight="1">
      <c r="A32" s="100" t="s">
        <v>91</v>
      </c>
      <c r="B32" s="102" t="s">
        <v>49</v>
      </c>
      <c r="C32" s="103"/>
      <c r="D32" s="134"/>
      <c r="E32" s="134"/>
      <c r="F32" s="134"/>
      <c r="G32" s="134"/>
      <c r="H32" s="134"/>
      <c r="I32" s="134"/>
      <c r="J32" s="10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43"/>
      <c r="AB32" s="134"/>
      <c r="AC32" s="134"/>
      <c r="AD32" s="134"/>
      <c r="AE32" s="134"/>
      <c r="AF32" s="134"/>
      <c r="AG32" s="134"/>
      <c r="AH32" s="134"/>
      <c r="AI32" s="134"/>
      <c r="AJ32" s="134"/>
      <c r="AK32" s="149"/>
      <c r="AL32" s="109"/>
      <c r="AM32" s="82"/>
      <c r="AN32" s="82"/>
    </row>
    <row r="33" spans="1:38" ht="12.75" customHeight="1">
      <c r="A33" s="104" t="s">
        <v>92</v>
      </c>
      <c r="B33" s="106" t="s">
        <v>86</v>
      </c>
      <c r="C33" s="91"/>
      <c r="D33" s="147"/>
      <c r="E33" s="147"/>
      <c r="F33" s="147"/>
      <c r="G33" s="147"/>
      <c r="H33" s="147"/>
      <c r="I33" s="147"/>
      <c r="J33" s="91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4"/>
      <c r="AB33" s="146"/>
      <c r="AC33" s="146"/>
      <c r="AD33" s="146"/>
      <c r="AE33" s="146"/>
      <c r="AF33" s="146"/>
      <c r="AG33" s="146"/>
      <c r="AH33" s="146"/>
      <c r="AI33" s="146"/>
      <c r="AJ33" s="146"/>
      <c r="AK33" s="148"/>
      <c r="AL33" s="113"/>
    </row>
    <row r="34" spans="1:38" ht="12.75" customHeight="1">
      <c r="A34" s="93" t="s">
        <v>110</v>
      </c>
      <c r="B34" s="86" t="s">
        <v>102</v>
      </c>
      <c r="C34" s="37" t="s">
        <v>107</v>
      </c>
      <c r="D34" s="118">
        <f>E34+F34+G34+H34+I34</f>
        <v>72</v>
      </c>
      <c r="E34" s="118">
        <v>6</v>
      </c>
      <c r="F34" s="118">
        <v>12</v>
      </c>
      <c r="G34" s="118">
        <v>18</v>
      </c>
      <c r="H34" s="118">
        <v>18</v>
      </c>
      <c r="I34" s="118">
        <v>18</v>
      </c>
      <c r="J34" s="37" t="s">
        <v>107</v>
      </c>
      <c r="K34" s="118">
        <f>L34+O34+R34+U34+X34</f>
        <v>72</v>
      </c>
      <c r="L34" s="124">
        <v>6</v>
      </c>
      <c r="M34" s="124">
        <f>L34*0.12</f>
        <v>0.72</v>
      </c>
      <c r="N34" s="124">
        <v>0.033004</v>
      </c>
      <c r="O34" s="124">
        <v>12</v>
      </c>
      <c r="P34" s="124">
        <f>O34*0.12</f>
        <v>1.44</v>
      </c>
      <c r="Q34" s="124">
        <v>0.069242</v>
      </c>
      <c r="R34" s="124">
        <v>18</v>
      </c>
      <c r="S34" s="124">
        <f>R34*0.12</f>
        <v>2.16</v>
      </c>
      <c r="T34" s="124">
        <v>0.108017</v>
      </c>
      <c r="U34" s="124">
        <v>18</v>
      </c>
      <c r="V34" s="124">
        <f>U34*0.12</f>
        <v>2.16</v>
      </c>
      <c r="W34" s="124">
        <v>0.111798</v>
      </c>
      <c r="X34" s="124">
        <v>18</v>
      </c>
      <c r="Y34" s="124">
        <f>X34*0.12</f>
        <v>2.16</v>
      </c>
      <c r="Z34" s="124">
        <v>0.115487</v>
      </c>
      <c r="AA34" s="141" t="s">
        <v>259</v>
      </c>
      <c r="AB34" s="118"/>
      <c r="AC34" s="124">
        <v>0.092</v>
      </c>
      <c r="AD34" s="118"/>
      <c r="AE34" s="118">
        <f>AF34+AG34+AH34+AI34+AJ34</f>
        <v>0.526837</v>
      </c>
      <c r="AF34" s="124">
        <v>0.268593</v>
      </c>
      <c r="AG34" s="124">
        <v>0.142745</v>
      </c>
      <c r="AH34" s="124">
        <v>0.115499</v>
      </c>
      <c r="AI34" s="124">
        <v>0</v>
      </c>
      <c r="AJ34" s="124">
        <v>0</v>
      </c>
      <c r="AK34" s="41" t="s">
        <v>95</v>
      </c>
      <c r="AL34" s="128" t="s">
        <v>237</v>
      </c>
    </row>
    <row r="35" spans="1:38" ht="15">
      <c r="A35" s="104" t="s">
        <v>93</v>
      </c>
      <c r="B35" s="106" t="s">
        <v>90</v>
      </c>
      <c r="C35" s="90"/>
      <c r="D35" s="147"/>
      <c r="E35" s="147"/>
      <c r="F35" s="147"/>
      <c r="G35" s="147"/>
      <c r="H35" s="147"/>
      <c r="I35" s="147"/>
      <c r="J35" s="90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4"/>
      <c r="AB35" s="146"/>
      <c r="AC35" s="146"/>
      <c r="AD35" s="146"/>
      <c r="AE35" s="146"/>
      <c r="AF35" s="146"/>
      <c r="AG35" s="146"/>
      <c r="AH35" s="146"/>
      <c r="AI35" s="146"/>
      <c r="AJ35" s="146"/>
      <c r="AK35" s="148"/>
      <c r="AL35" s="113"/>
    </row>
    <row r="36" spans="1:38" ht="25.5">
      <c r="A36" s="93" t="s">
        <v>112</v>
      </c>
      <c r="B36" s="96" t="s">
        <v>103</v>
      </c>
      <c r="C36" s="21" t="s">
        <v>187</v>
      </c>
      <c r="D36" s="118">
        <f>E36+F36+G36+H36+I36</f>
        <v>0.125</v>
      </c>
      <c r="E36" s="118">
        <f>L36</f>
        <v>0.025</v>
      </c>
      <c r="F36" s="118">
        <f>O36</f>
        <v>0.025</v>
      </c>
      <c r="G36" s="118">
        <f>R36</f>
        <v>0.025</v>
      </c>
      <c r="H36" s="118">
        <f>U36</f>
        <v>0.025</v>
      </c>
      <c r="I36" s="118">
        <f>X36</f>
        <v>0.025</v>
      </c>
      <c r="J36" s="21" t="s">
        <v>187</v>
      </c>
      <c r="K36" s="118">
        <f>L36+O36+R36+U36+X36</f>
        <v>0.125</v>
      </c>
      <c r="L36" s="124">
        <v>0.025</v>
      </c>
      <c r="M36" s="124"/>
      <c r="N36" s="124">
        <v>0.000791</v>
      </c>
      <c r="O36" s="124">
        <v>0.025</v>
      </c>
      <c r="P36" s="124"/>
      <c r="Q36" s="124">
        <v>0.000831</v>
      </c>
      <c r="R36" s="124">
        <v>0.025</v>
      </c>
      <c r="S36" s="124"/>
      <c r="T36" s="124">
        <v>0.000864</v>
      </c>
      <c r="U36" s="124">
        <v>0.025</v>
      </c>
      <c r="V36" s="124"/>
      <c r="W36" s="124">
        <v>0.000895</v>
      </c>
      <c r="X36" s="124">
        <v>0.025</v>
      </c>
      <c r="Y36" s="124"/>
      <c r="Z36" s="124">
        <v>0.000924</v>
      </c>
      <c r="AA36" s="141"/>
      <c r="AB36" s="118"/>
      <c r="AC36" s="124">
        <v>0.001</v>
      </c>
      <c r="AD36" s="118"/>
      <c r="AE36" s="118">
        <f>AF36+AG36+AH36+AI36+AJ36</f>
        <v>0.018686</v>
      </c>
      <c r="AF36" s="124">
        <v>0.018686</v>
      </c>
      <c r="AG36" s="124">
        <v>0</v>
      </c>
      <c r="AH36" s="124">
        <v>0</v>
      </c>
      <c r="AI36" s="124">
        <v>0</v>
      </c>
      <c r="AJ36" s="124">
        <v>0</v>
      </c>
      <c r="AK36" s="41" t="s">
        <v>95</v>
      </c>
      <c r="AL36" s="116" t="s">
        <v>96</v>
      </c>
    </row>
    <row r="37" spans="1:38" ht="25.5">
      <c r="A37" s="93" t="s">
        <v>111</v>
      </c>
      <c r="B37" s="127" t="s">
        <v>104</v>
      </c>
      <c r="C37" s="21" t="s">
        <v>187</v>
      </c>
      <c r="D37" s="118">
        <f>E37+F37+G37+H37+I37</f>
        <v>0.356</v>
      </c>
      <c r="E37" s="118">
        <f>L37</f>
        <v>0</v>
      </c>
      <c r="F37" s="118">
        <f>O37</f>
        <v>0.089</v>
      </c>
      <c r="G37" s="118">
        <f>R37</f>
        <v>0.089</v>
      </c>
      <c r="H37" s="118">
        <f>U37</f>
        <v>0.089</v>
      </c>
      <c r="I37" s="118">
        <f>X37</f>
        <v>0.089</v>
      </c>
      <c r="J37" s="21" t="s">
        <v>187</v>
      </c>
      <c r="K37" s="118">
        <f>L37+O37+R37+U37+X37</f>
        <v>0.356</v>
      </c>
      <c r="L37" s="124">
        <v>0</v>
      </c>
      <c r="M37" s="124"/>
      <c r="N37" s="124">
        <v>0</v>
      </c>
      <c r="O37" s="124">
        <v>0.089</v>
      </c>
      <c r="P37" s="124"/>
      <c r="Q37" s="124">
        <v>0.002958</v>
      </c>
      <c r="R37" s="124">
        <v>0.089</v>
      </c>
      <c r="S37" s="124"/>
      <c r="T37" s="124">
        <v>0.003077</v>
      </c>
      <c r="U37" s="124">
        <v>0.089</v>
      </c>
      <c r="V37" s="124"/>
      <c r="W37" s="124">
        <v>0.003184</v>
      </c>
      <c r="X37" s="124">
        <v>0.089</v>
      </c>
      <c r="Y37" s="124"/>
      <c r="Z37" s="124">
        <v>0.003289</v>
      </c>
      <c r="AA37" s="141" t="s">
        <v>258</v>
      </c>
      <c r="AB37" s="118"/>
      <c r="AC37" s="124">
        <v>0.001</v>
      </c>
      <c r="AD37" s="118"/>
      <c r="AE37" s="118">
        <f>AF37+AG37+AH37+AI37+AJ37</f>
        <v>0.02352</v>
      </c>
      <c r="AF37" s="124">
        <v>0</v>
      </c>
      <c r="AG37" s="124">
        <v>0.02352</v>
      </c>
      <c r="AH37" s="124">
        <v>0</v>
      </c>
      <c r="AI37" s="124">
        <v>0</v>
      </c>
      <c r="AJ37" s="124">
        <v>0</v>
      </c>
      <c r="AK37" s="41" t="s">
        <v>95</v>
      </c>
      <c r="AL37" s="116" t="s">
        <v>96</v>
      </c>
    </row>
    <row r="38" spans="1:38" ht="36.75" customHeight="1">
      <c r="A38" s="310" t="s">
        <v>245</v>
      </c>
      <c r="B38" s="311"/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4"/>
    </row>
    <row r="39" spans="1:38" ht="50.25" customHeight="1">
      <c r="A39" s="132">
        <v>1</v>
      </c>
      <c r="B39" s="129" t="s">
        <v>106</v>
      </c>
      <c r="C39" s="87" t="s">
        <v>81</v>
      </c>
      <c r="D39" s="118">
        <f>E39+F39+G39+H39+I39</f>
        <v>412.164</v>
      </c>
      <c r="E39" s="118">
        <f>L39</f>
        <v>43.651</v>
      </c>
      <c r="F39" s="118">
        <f>O39</f>
        <v>76.624</v>
      </c>
      <c r="G39" s="118">
        <f>R39</f>
        <v>70.278</v>
      </c>
      <c r="H39" s="118">
        <f>U39</f>
        <v>141.753</v>
      </c>
      <c r="I39" s="118">
        <f>X39</f>
        <v>79.858</v>
      </c>
      <c r="J39" s="152" t="s">
        <v>107</v>
      </c>
      <c r="K39" s="118">
        <f>L39+O39+R39+U39+X39</f>
        <v>412.164</v>
      </c>
      <c r="L39" s="150">
        <v>43.651</v>
      </c>
      <c r="M39" s="124">
        <f>L39*0.12</f>
        <v>5.23812</v>
      </c>
      <c r="N39" s="150">
        <v>0.106423</v>
      </c>
      <c r="O39" s="151">
        <v>76.624</v>
      </c>
      <c r="P39" s="124">
        <f>O39*0.12</f>
        <v>9.19488</v>
      </c>
      <c r="Q39" s="151">
        <v>0.195967</v>
      </c>
      <c r="R39" s="151">
        <v>70.278</v>
      </c>
      <c r="S39" s="124">
        <f>R39*0.12</f>
        <v>8.43336</v>
      </c>
      <c r="T39" s="124">
        <v>0.186927</v>
      </c>
      <c r="U39" s="124">
        <v>141.753</v>
      </c>
      <c r="V39" s="124">
        <f>U39*0.12</f>
        <v>17.01036</v>
      </c>
      <c r="W39" s="124">
        <v>0.390233</v>
      </c>
      <c r="X39" s="124">
        <v>79.858</v>
      </c>
      <c r="Y39" s="124">
        <f>X39*0.12</f>
        <v>9.58296</v>
      </c>
      <c r="Z39" s="124">
        <v>0.227097</v>
      </c>
      <c r="AA39" s="124"/>
      <c r="AB39" s="124"/>
      <c r="AC39" s="124"/>
      <c r="AD39" s="118"/>
      <c r="AE39" s="118">
        <f>AF39+AG39+AH39+AI39+AJ39</f>
        <v>146.415</v>
      </c>
      <c r="AF39" s="124">
        <v>26.644</v>
      </c>
      <c r="AG39" s="124">
        <v>28.058</v>
      </c>
      <c r="AH39" s="124">
        <v>29.378</v>
      </c>
      <c r="AI39" s="124">
        <v>30.658</v>
      </c>
      <c r="AJ39" s="124">
        <v>31.677</v>
      </c>
      <c r="AK39" s="130" t="s">
        <v>246</v>
      </c>
      <c r="AL39" s="131" t="s">
        <v>247</v>
      </c>
    </row>
    <row r="40" spans="4:36" ht="1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2:36" ht="15">
      <c r="B41" s="94"/>
      <c r="C41" s="95"/>
      <c r="D41" s="13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37.5" customHeight="1">
      <c r="A42" s="138"/>
      <c r="B42" s="304" t="s">
        <v>257</v>
      </c>
      <c r="C42" s="304"/>
      <c r="D42" s="135"/>
      <c r="E42" s="55"/>
      <c r="F42" s="55"/>
      <c r="G42" s="55"/>
      <c r="H42" s="55"/>
      <c r="I42" s="55"/>
      <c r="K42" s="156" t="s">
        <v>260</v>
      </c>
      <c r="L42" s="155"/>
      <c r="M42" s="55"/>
      <c r="N42" s="154"/>
      <c r="O42" s="55"/>
      <c r="P42" s="55"/>
      <c r="Q42" s="154"/>
      <c r="R42" s="55"/>
      <c r="S42" s="55"/>
      <c r="T42" s="154"/>
      <c r="U42" s="55"/>
      <c r="V42" s="55"/>
      <c r="W42" s="154"/>
      <c r="X42" s="55"/>
      <c r="Y42" s="55"/>
      <c r="Z42" s="154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4" ht="12.75">
      <c r="A43" s="137">
        <v>1</v>
      </c>
      <c r="B43" s="136">
        <v>0.06</v>
      </c>
      <c r="C43" s="137">
        <v>2017</v>
      </c>
      <c r="D43" s="94"/>
    </row>
    <row r="44" spans="1:4" ht="12.75">
      <c r="A44" s="137">
        <v>2</v>
      </c>
      <c r="B44" s="136">
        <v>0.049</v>
      </c>
      <c r="C44" s="137">
        <v>2018</v>
      </c>
      <c r="D44" s="94"/>
    </row>
    <row r="45" spans="1:4" ht="12.75">
      <c r="A45" s="137">
        <v>3</v>
      </c>
      <c r="B45" s="136">
        <v>0.04</v>
      </c>
      <c r="C45" s="137">
        <v>2019</v>
      </c>
      <c r="D45" s="94"/>
    </row>
    <row r="46" spans="1:4" ht="12.75">
      <c r="A46" s="137">
        <v>4</v>
      </c>
      <c r="B46" s="136">
        <v>0.035</v>
      </c>
      <c r="C46" s="137">
        <v>2020</v>
      </c>
      <c r="D46" s="94"/>
    </row>
    <row r="47" spans="1:3" ht="12.75">
      <c r="A47" s="137">
        <v>5</v>
      </c>
      <c r="B47" s="136">
        <v>0.03</v>
      </c>
      <c r="C47" s="137">
        <v>2021</v>
      </c>
    </row>
  </sheetData>
  <sheetProtection/>
  <mergeCells count="54">
    <mergeCell ref="AL10:AL17"/>
    <mergeCell ref="AJ15:AJ16"/>
    <mergeCell ref="AK10:AK17"/>
    <mergeCell ref="AF15:AF16"/>
    <mergeCell ref="AG15:AG16"/>
    <mergeCell ref="AH15:AH16"/>
    <mergeCell ref="AI15:AI16"/>
    <mergeCell ref="AE10:AJ13"/>
    <mergeCell ref="AE14:AE17"/>
    <mergeCell ref="Y13:Y17"/>
    <mergeCell ref="Z13:Z17"/>
    <mergeCell ref="AA10:AC12"/>
    <mergeCell ref="AD10:AD12"/>
    <mergeCell ref="AA13:AA17"/>
    <mergeCell ref="AB13:AB17"/>
    <mergeCell ref="AC13:AC17"/>
    <mergeCell ref="AD13:AD17"/>
    <mergeCell ref="J10:Z10"/>
    <mergeCell ref="L11:N12"/>
    <mergeCell ref="V13:V17"/>
    <mergeCell ref="W13:W17"/>
    <mergeCell ref="I15:I17"/>
    <mergeCell ref="R13:R17"/>
    <mergeCell ref="S13:S17"/>
    <mergeCell ref="T13:T17"/>
    <mergeCell ref="P13:P17"/>
    <mergeCell ref="Q13:Q17"/>
    <mergeCell ref="A8:Q8"/>
    <mergeCell ref="A10:A17"/>
    <mergeCell ref="B10:B17"/>
    <mergeCell ref="C10:I13"/>
    <mergeCell ref="J11:J17"/>
    <mergeCell ref="K11:K17"/>
    <mergeCell ref="L13:L17"/>
    <mergeCell ref="M13:M17"/>
    <mergeCell ref="N13:N17"/>
    <mergeCell ref="O13:O17"/>
    <mergeCell ref="U11:W12"/>
    <mergeCell ref="X11:Z12"/>
    <mergeCell ref="A38:B38"/>
    <mergeCell ref="C38:AL38"/>
    <mergeCell ref="U13:U17"/>
    <mergeCell ref="X13:X17"/>
    <mergeCell ref="A19:B19"/>
    <mergeCell ref="C19:AL19"/>
    <mergeCell ref="C14:C17"/>
    <mergeCell ref="D14:D17"/>
    <mergeCell ref="O11:Q12"/>
    <mergeCell ref="R11:T12"/>
    <mergeCell ref="B42:C42"/>
    <mergeCell ref="E15:E17"/>
    <mergeCell ref="F15:F17"/>
    <mergeCell ref="G15:G17"/>
    <mergeCell ref="H15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C4">
      <selection activeCell="AC41" sqref="AC41"/>
    </sheetView>
  </sheetViews>
  <sheetFormatPr defaultColWidth="9.00390625" defaultRowHeight="15"/>
  <cols>
    <col min="1" max="1" width="7.28125" style="206" customWidth="1"/>
    <col min="2" max="2" width="38.00390625" style="168" customWidth="1"/>
    <col min="3" max="3" width="15.7109375" style="168" customWidth="1"/>
    <col min="4" max="4" width="17.57421875" style="168" customWidth="1"/>
    <col min="5" max="5" width="12.28125" style="168" customWidth="1"/>
    <col min="6" max="6" width="14.28125" style="168" customWidth="1"/>
    <col min="7" max="7" width="14.140625" style="168" customWidth="1"/>
    <col min="8" max="8" width="18.57421875" style="168" customWidth="1"/>
    <col min="9" max="9" width="13.7109375" style="207" customWidth="1"/>
    <col min="10" max="10" width="12.140625" style="207" customWidth="1"/>
    <col min="11" max="11" width="16.8515625" style="207" customWidth="1"/>
    <col min="12" max="12" width="14.28125" style="207" customWidth="1"/>
    <col min="13" max="13" width="14.140625" style="168" customWidth="1"/>
    <col min="14" max="14" width="14.28125" style="207" customWidth="1"/>
    <col min="15" max="15" width="10.28125" style="207" customWidth="1"/>
    <col min="16" max="16" width="13.8515625" style="207" customWidth="1"/>
    <col min="17" max="17" width="14.421875" style="207" customWidth="1"/>
    <col min="18" max="18" width="16.421875" style="168" customWidth="1"/>
    <col min="19" max="19" width="16.140625" style="207" customWidth="1"/>
    <col min="20" max="20" width="12.28125" style="207" customWidth="1"/>
    <col min="21" max="21" width="16.421875" style="207" customWidth="1"/>
    <col min="22" max="22" width="15.7109375" style="207" customWidth="1"/>
    <col min="23" max="23" width="15.00390625" style="168" customWidth="1"/>
    <col min="24" max="24" width="15.28125" style="207" customWidth="1"/>
    <col min="25" max="25" width="11.7109375" style="207" customWidth="1"/>
    <col min="26" max="26" width="12.8515625" style="207" customWidth="1"/>
    <col min="27" max="27" width="13.421875" style="207" customWidth="1"/>
    <col min="28" max="28" width="16.28125" style="168" customWidth="1"/>
    <col min="29" max="29" width="14.421875" style="207" customWidth="1"/>
    <col min="30" max="30" width="11.7109375" style="207" customWidth="1"/>
    <col min="31" max="31" width="13.28125" style="207" customWidth="1"/>
    <col min="32" max="32" width="17.421875" style="207" customWidth="1"/>
    <col min="33" max="16384" width="9.00390625" style="168" customWidth="1"/>
  </cols>
  <sheetData>
    <row r="1" spans="1:32" s="160" customFormat="1" ht="15.75">
      <c r="A1" s="159"/>
      <c r="I1" s="335"/>
      <c r="J1" s="335"/>
      <c r="K1" s="335"/>
      <c r="L1" s="335"/>
      <c r="N1" s="335"/>
      <c r="O1" s="335"/>
      <c r="P1" s="335"/>
      <c r="Q1" s="335"/>
      <c r="S1" s="335"/>
      <c r="T1" s="335"/>
      <c r="U1" s="335"/>
      <c r="V1" s="335"/>
      <c r="AC1" s="335"/>
      <c r="AD1" s="335"/>
      <c r="AE1" s="335"/>
      <c r="AF1" s="335"/>
    </row>
    <row r="2" spans="1:32" s="160" customFormat="1" ht="15.75">
      <c r="A2" s="159"/>
      <c r="I2" s="161"/>
      <c r="J2" s="161"/>
      <c r="K2" s="161"/>
      <c r="L2" s="161"/>
      <c r="N2" s="161"/>
      <c r="O2" s="161"/>
      <c r="P2" s="161"/>
      <c r="Q2" s="161"/>
      <c r="S2" s="161"/>
      <c r="T2" s="161"/>
      <c r="U2" s="161"/>
      <c r="V2" s="161"/>
      <c r="AC2" s="161"/>
      <c r="AD2" s="161"/>
      <c r="AE2" s="161"/>
      <c r="AF2" s="161"/>
    </row>
    <row r="3" spans="1:32" s="160" customFormat="1" ht="18">
      <c r="A3" s="162"/>
      <c r="B3" s="164"/>
      <c r="C3" s="164"/>
      <c r="D3" s="164"/>
      <c r="E3" s="164"/>
      <c r="F3" s="164"/>
      <c r="G3" s="164"/>
      <c r="H3" s="164"/>
      <c r="I3" s="163"/>
      <c r="J3" s="163"/>
      <c r="K3" s="163"/>
      <c r="L3" s="163"/>
      <c r="M3" s="164"/>
      <c r="N3" s="163"/>
      <c r="O3" s="163"/>
      <c r="P3" s="163"/>
      <c r="Q3" s="163"/>
      <c r="R3" s="164"/>
      <c r="S3" s="163"/>
      <c r="T3" s="163"/>
      <c r="U3" s="163"/>
      <c r="V3" s="163"/>
      <c r="W3" s="164"/>
      <c r="X3" s="163"/>
      <c r="Y3" s="163"/>
      <c r="Z3" s="163"/>
      <c r="AA3" s="163"/>
      <c r="AB3" s="164"/>
      <c r="AC3" s="163"/>
      <c r="AD3" s="163"/>
      <c r="AE3" s="163"/>
      <c r="AF3" s="163"/>
    </row>
    <row r="4" spans="1:12" s="165" customFormat="1" ht="27">
      <c r="A4" s="337" t="s">
        <v>262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32" ht="45" customHeight="1" thickBot="1">
      <c r="A5" s="166"/>
      <c r="B5" s="361" t="s">
        <v>294</v>
      </c>
      <c r="C5" s="361"/>
      <c r="D5" s="361"/>
      <c r="E5" s="361"/>
      <c r="F5" s="361"/>
      <c r="G5" s="361"/>
      <c r="H5" s="361"/>
      <c r="I5" s="361"/>
      <c r="J5" s="361"/>
      <c r="K5" s="361"/>
      <c r="L5" s="167"/>
      <c r="M5" s="166"/>
      <c r="N5" s="167"/>
      <c r="O5" s="167"/>
      <c r="P5" s="167"/>
      <c r="Q5" s="167"/>
      <c r="R5" s="166"/>
      <c r="S5" s="167"/>
      <c r="T5" s="167"/>
      <c r="U5" s="167"/>
      <c r="V5" s="167"/>
      <c r="W5" s="166"/>
      <c r="X5" s="167"/>
      <c r="Y5" s="167"/>
      <c r="Z5" s="167"/>
      <c r="AA5" s="167"/>
      <c r="AB5" s="166"/>
      <c r="AC5" s="167"/>
      <c r="AD5" s="167"/>
      <c r="AE5" s="167"/>
      <c r="AF5" s="167"/>
    </row>
    <row r="6" spans="1:32" ht="24.75" customHeight="1" thickBot="1">
      <c r="A6" s="338" t="s">
        <v>2</v>
      </c>
      <c r="B6" s="336"/>
      <c r="C6" s="336" t="s">
        <v>263</v>
      </c>
      <c r="D6" s="336"/>
      <c r="E6" s="336"/>
      <c r="F6" s="336"/>
      <c r="G6" s="336"/>
      <c r="H6" s="336" t="s">
        <v>264</v>
      </c>
      <c r="I6" s="336"/>
      <c r="J6" s="336"/>
      <c r="K6" s="336"/>
      <c r="L6" s="336"/>
      <c r="M6" s="336" t="s">
        <v>265</v>
      </c>
      <c r="N6" s="336"/>
      <c r="O6" s="336"/>
      <c r="P6" s="336"/>
      <c r="Q6" s="336"/>
      <c r="R6" s="336" t="s">
        <v>266</v>
      </c>
      <c r="S6" s="336"/>
      <c r="T6" s="336"/>
      <c r="U6" s="336"/>
      <c r="V6" s="336"/>
      <c r="W6" s="336" t="s">
        <v>267</v>
      </c>
      <c r="X6" s="336"/>
      <c r="Y6" s="336"/>
      <c r="Z6" s="336"/>
      <c r="AA6" s="336"/>
      <c r="AB6" s="336" t="s">
        <v>268</v>
      </c>
      <c r="AC6" s="336"/>
      <c r="AD6" s="336"/>
      <c r="AE6" s="336"/>
      <c r="AF6" s="336"/>
    </row>
    <row r="7" spans="1:32" s="171" customFormat="1" ht="21.75" customHeight="1" thickBot="1">
      <c r="A7" s="338"/>
      <c r="B7" s="336"/>
      <c r="C7" s="169" t="s">
        <v>141</v>
      </c>
      <c r="D7" s="170" t="s">
        <v>14</v>
      </c>
      <c r="E7" s="170" t="s">
        <v>269</v>
      </c>
      <c r="F7" s="170" t="s">
        <v>270</v>
      </c>
      <c r="G7" s="170" t="s">
        <v>17</v>
      </c>
      <c r="H7" s="169" t="s">
        <v>141</v>
      </c>
      <c r="I7" s="170" t="s">
        <v>14</v>
      </c>
      <c r="J7" s="170" t="s">
        <v>269</v>
      </c>
      <c r="K7" s="170" t="s">
        <v>270</v>
      </c>
      <c r="L7" s="170" t="s">
        <v>17</v>
      </c>
      <c r="M7" s="169" t="s">
        <v>141</v>
      </c>
      <c r="N7" s="170" t="s">
        <v>14</v>
      </c>
      <c r="O7" s="170" t="s">
        <v>269</v>
      </c>
      <c r="P7" s="170" t="s">
        <v>270</v>
      </c>
      <c r="Q7" s="170" t="s">
        <v>17</v>
      </c>
      <c r="R7" s="169" t="s">
        <v>141</v>
      </c>
      <c r="S7" s="170" t="s">
        <v>14</v>
      </c>
      <c r="T7" s="170" t="s">
        <v>269</v>
      </c>
      <c r="U7" s="170" t="s">
        <v>270</v>
      </c>
      <c r="V7" s="170" t="s">
        <v>17</v>
      </c>
      <c r="W7" s="169" t="s">
        <v>141</v>
      </c>
      <c r="X7" s="170" t="s">
        <v>14</v>
      </c>
      <c r="Y7" s="170" t="s">
        <v>269</v>
      </c>
      <c r="Z7" s="170" t="s">
        <v>270</v>
      </c>
      <c r="AA7" s="170" t="s">
        <v>17</v>
      </c>
      <c r="AB7" s="169" t="s">
        <v>141</v>
      </c>
      <c r="AC7" s="170" t="s">
        <v>14</v>
      </c>
      <c r="AD7" s="170" t="s">
        <v>269</v>
      </c>
      <c r="AE7" s="170" t="s">
        <v>270</v>
      </c>
      <c r="AF7" s="170" t="s">
        <v>17</v>
      </c>
    </row>
    <row r="8" spans="1:32" ht="42" customHeight="1" thickBot="1">
      <c r="A8" s="172" t="s">
        <v>271</v>
      </c>
      <c r="B8" s="173" t="s">
        <v>272</v>
      </c>
      <c r="C8" s="174">
        <v>138724.11</v>
      </c>
      <c r="D8" s="175">
        <v>111453.307</v>
      </c>
      <c r="E8" s="175"/>
      <c r="F8" s="175">
        <v>138724.11</v>
      </c>
      <c r="G8" s="176">
        <v>60375.53</v>
      </c>
      <c r="H8" s="174">
        <v>139417.73</v>
      </c>
      <c r="I8" s="175">
        <v>112010.573</v>
      </c>
      <c r="J8" s="175"/>
      <c r="K8" s="177">
        <v>139417.73</v>
      </c>
      <c r="L8" s="176">
        <v>60677.41</v>
      </c>
      <c r="M8" s="174">
        <v>140114.82</v>
      </c>
      <c r="N8" s="175">
        <v>112570.633</v>
      </c>
      <c r="O8" s="175"/>
      <c r="P8" s="177">
        <v>140114.82</v>
      </c>
      <c r="Q8" s="178">
        <v>60980.8</v>
      </c>
      <c r="R8" s="174">
        <v>140815.39</v>
      </c>
      <c r="S8" s="175">
        <v>113113.533</v>
      </c>
      <c r="T8" s="175"/>
      <c r="U8" s="177">
        <v>140815.39</v>
      </c>
      <c r="V8" s="178">
        <v>60866.34</v>
      </c>
      <c r="W8" s="174">
        <v>141519.47</v>
      </c>
      <c r="X8" s="175">
        <v>113707.655</v>
      </c>
      <c r="Y8" s="175"/>
      <c r="Z8" s="177">
        <v>141519.47</v>
      </c>
      <c r="AA8" s="178">
        <v>61592.7</v>
      </c>
      <c r="AB8" s="174">
        <v>142227.07</v>
      </c>
      <c r="AC8" s="175">
        <v>114276.191</v>
      </c>
      <c r="AD8" s="175"/>
      <c r="AE8" s="177">
        <v>142227.07</v>
      </c>
      <c r="AF8" s="178">
        <v>61900.66</v>
      </c>
    </row>
    <row r="9" spans="1:32" ht="23.25" customHeight="1" thickBot="1">
      <c r="A9" s="179" t="s">
        <v>4</v>
      </c>
      <c r="B9" s="180" t="s">
        <v>273</v>
      </c>
      <c r="C9" s="181"/>
      <c r="D9" s="182"/>
      <c r="E9" s="182"/>
      <c r="F9" s="183">
        <v>111453.307</v>
      </c>
      <c r="G9" s="184">
        <v>60375.53</v>
      </c>
      <c r="H9" s="181"/>
      <c r="I9" s="182"/>
      <c r="J9" s="182"/>
      <c r="K9" s="182">
        <v>112010.573</v>
      </c>
      <c r="L9" s="184">
        <v>60677.41</v>
      </c>
      <c r="M9" s="181"/>
      <c r="N9" s="182"/>
      <c r="O9" s="182"/>
      <c r="P9" s="183">
        <v>112570.633</v>
      </c>
      <c r="Q9" s="178">
        <v>60980.8</v>
      </c>
      <c r="R9" s="181"/>
      <c r="S9" s="182"/>
      <c r="T9" s="182"/>
      <c r="U9" s="185">
        <v>113113.533</v>
      </c>
      <c r="V9" s="184">
        <v>60866.34</v>
      </c>
      <c r="W9" s="181"/>
      <c r="X9" s="182"/>
      <c r="Y9" s="182"/>
      <c r="Z9" s="183">
        <v>113707.655</v>
      </c>
      <c r="AA9" s="178">
        <v>61592.7</v>
      </c>
      <c r="AB9" s="181"/>
      <c r="AC9" s="182"/>
      <c r="AD9" s="182"/>
      <c r="AE9" s="183">
        <v>114276.191</v>
      </c>
      <c r="AF9" s="178">
        <v>61900.66</v>
      </c>
    </row>
    <row r="10" spans="1:32" ht="23.25" customHeight="1" thickBot="1">
      <c r="A10" s="186"/>
      <c r="B10" s="180" t="s">
        <v>274</v>
      </c>
      <c r="C10" s="181"/>
      <c r="D10" s="182"/>
      <c r="E10" s="182"/>
      <c r="F10" s="182"/>
      <c r="G10" s="184"/>
      <c r="H10" s="181"/>
      <c r="I10" s="182"/>
      <c r="J10" s="182"/>
      <c r="K10" s="182"/>
      <c r="L10" s="184"/>
      <c r="M10" s="181"/>
      <c r="N10" s="182"/>
      <c r="O10" s="182"/>
      <c r="P10" s="182"/>
      <c r="Q10" s="184"/>
      <c r="R10" s="181"/>
      <c r="S10" s="182"/>
      <c r="T10" s="182"/>
      <c r="U10" s="187"/>
      <c r="V10" s="184"/>
      <c r="W10" s="181"/>
      <c r="X10" s="182"/>
      <c r="Y10" s="182"/>
      <c r="Z10" s="182"/>
      <c r="AA10" s="184"/>
      <c r="AB10" s="181"/>
      <c r="AC10" s="182"/>
      <c r="AD10" s="182"/>
      <c r="AE10" s="182"/>
      <c r="AF10" s="184"/>
    </row>
    <row r="11" spans="1:32" ht="23.25" customHeight="1" thickBot="1">
      <c r="A11" s="188"/>
      <c r="B11" s="180" t="s">
        <v>14</v>
      </c>
      <c r="C11" s="181"/>
      <c r="D11" s="182"/>
      <c r="E11" s="182"/>
      <c r="F11" s="183">
        <v>111453.307</v>
      </c>
      <c r="G11" s="184"/>
      <c r="H11" s="181"/>
      <c r="I11" s="182"/>
      <c r="J11" s="182"/>
      <c r="K11" s="182">
        <v>112010.573</v>
      </c>
      <c r="L11" s="184"/>
      <c r="M11" s="181"/>
      <c r="N11" s="182"/>
      <c r="O11" s="182"/>
      <c r="P11" s="183">
        <v>112570.633</v>
      </c>
      <c r="Q11" s="184"/>
      <c r="R11" s="181"/>
      <c r="S11" s="182"/>
      <c r="T11" s="182"/>
      <c r="U11" s="185">
        <v>113113.533</v>
      </c>
      <c r="V11" s="184"/>
      <c r="W11" s="181"/>
      <c r="X11" s="182"/>
      <c r="Y11" s="182"/>
      <c r="Z11" s="183">
        <v>113707.655</v>
      </c>
      <c r="AA11" s="184"/>
      <c r="AB11" s="181"/>
      <c r="AC11" s="182"/>
      <c r="AD11" s="182"/>
      <c r="AE11" s="183">
        <v>114276.191</v>
      </c>
      <c r="AF11" s="184"/>
    </row>
    <row r="12" spans="1:32" ht="23.25" customHeight="1" thickBot="1">
      <c r="A12" s="188"/>
      <c r="B12" s="180" t="s">
        <v>269</v>
      </c>
      <c r="C12" s="181"/>
      <c r="D12" s="182"/>
      <c r="E12" s="182"/>
      <c r="F12" s="182"/>
      <c r="G12" s="184"/>
      <c r="H12" s="181"/>
      <c r="I12" s="182"/>
      <c r="J12" s="182"/>
      <c r="K12" s="182"/>
      <c r="L12" s="184"/>
      <c r="M12" s="181"/>
      <c r="N12" s="182"/>
      <c r="O12" s="182"/>
      <c r="P12" s="182"/>
      <c r="Q12" s="184"/>
      <c r="R12" s="181"/>
      <c r="S12" s="182"/>
      <c r="T12" s="182"/>
      <c r="U12" s="187"/>
      <c r="V12" s="184"/>
      <c r="W12" s="181"/>
      <c r="X12" s="182"/>
      <c r="Y12" s="182"/>
      <c r="Z12" s="182"/>
      <c r="AA12" s="184"/>
      <c r="AB12" s="181"/>
      <c r="AC12" s="182"/>
      <c r="AD12" s="182"/>
      <c r="AE12" s="182"/>
      <c r="AF12" s="184"/>
    </row>
    <row r="13" spans="1:32" ht="23.25" customHeight="1" thickBot="1">
      <c r="A13" s="189"/>
      <c r="B13" s="180" t="s">
        <v>270</v>
      </c>
      <c r="C13" s="181"/>
      <c r="D13" s="182"/>
      <c r="E13" s="182"/>
      <c r="F13" s="182"/>
      <c r="G13" s="184">
        <v>60375.53</v>
      </c>
      <c r="H13" s="181"/>
      <c r="I13" s="182"/>
      <c r="J13" s="182"/>
      <c r="K13" s="182"/>
      <c r="L13" s="184">
        <v>60677.41</v>
      </c>
      <c r="M13" s="181"/>
      <c r="N13" s="182"/>
      <c r="O13" s="182"/>
      <c r="P13" s="182"/>
      <c r="Q13" s="178">
        <v>60980.8</v>
      </c>
      <c r="R13" s="181"/>
      <c r="S13" s="182"/>
      <c r="T13" s="182"/>
      <c r="U13" s="182"/>
      <c r="V13" s="184">
        <v>60866.34</v>
      </c>
      <c r="W13" s="181"/>
      <c r="X13" s="182"/>
      <c r="Y13" s="182"/>
      <c r="Z13" s="182"/>
      <c r="AA13" s="178">
        <v>61592.7</v>
      </c>
      <c r="AB13" s="181"/>
      <c r="AC13" s="182"/>
      <c r="AD13" s="182"/>
      <c r="AE13" s="182"/>
      <c r="AF13" s="178">
        <v>61900.66</v>
      </c>
    </row>
    <row r="14" spans="1:32" ht="23.25" customHeight="1" thickBot="1">
      <c r="A14" s="179" t="s">
        <v>5</v>
      </c>
      <c r="B14" s="190" t="s">
        <v>275</v>
      </c>
      <c r="C14" s="191"/>
      <c r="D14" s="182"/>
      <c r="E14" s="182"/>
      <c r="F14" s="182"/>
      <c r="G14" s="184"/>
      <c r="H14" s="191"/>
      <c r="I14" s="182"/>
      <c r="J14" s="182"/>
      <c r="K14" s="182"/>
      <c r="L14" s="184"/>
      <c r="M14" s="191"/>
      <c r="N14" s="182"/>
      <c r="O14" s="182"/>
      <c r="P14" s="182"/>
      <c r="Q14" s="184"/>
      <c r="R14" s="191"/>
      <c r="S14" s="182"/>
      <c r="T14" s="182"/>
      <c r="U14" s="182"/>
      <c r="V14" s="184"/>
      <c r="W14" s="191"/>
      <c r="X14" s="182"/>
      <c r="Y14" s="182"/>
      <c r="Z14" s="182"/>
      <c r="AA14" s="184"/>
      <c r="AB14" s="191"/>
      <c r="AC14" s="182"/>
      <c r="AD14" s="182"/>
      <c r="AE14" s="182"/>
      <c r="AF14" s="184"/>
    </row>
    <row r="15" spans="1:32" ht="29.25" customHeight="1" thickBot="1">
      <c r="A15" s="339" t="s">
        <v>6</v>
      </c>
      <c r="B15" s="340" t="s">
        <v>276</v>
      </c>
      <c r="C15" s="342">
        <v>138724.11</v>
      </c>
      <c r="D15" s="344">
        <v>111453.307</v>
      </c>
      <c r="E15" s="344"/>
      <c r="F15" s="344">
        <v>27270.803</v>
      </c>
      <c r="G15" s="348"/>
      <c r="H15" s="342">
        <v>139417.73</v>
      </c>
      <c r="I15" s="346">
        <v>112010.573</v>
      </c>
      <c r="J15" s="346"/>
      <c r="K15" s="346">
        <v>27407.157</v>
      </c>
      <c r="L15" s="348"/>
      <c r="M15" s="342">
        <f>N15+P15</f>
        <v>140114.82</v>
      </c>
      <c r="N15" s="346">
        <v>112570.633</v>
      </c>
      <c r="O15" s="346"/>
      <c r="P15" s="346">
        <v>27544.187</v>
      </c>
      <c r="Q15" s="348"/>
      <c r="R15" s="342">
        <f>S15+U15</f>
        <v>140815.38999999998</v>
      </c>
      <c r="S15" s="346">
        <v>113113.533</v>
      </c>
      <c r="T15" s="346"/>
      <c r="U15" s="346">
        <v>27701.857</v>
      </c>
      <c r="V15" s="348"/>
      <c r="W15" s="342">
        <v>141519.47</v>
      </c>
      <c r="X15" s="346">
        <v>113707.655</v>
      </c>
      <c r="Y15" s="346"/>
      <c r="Z15" s="346">
        <v>27811.815</v>
      </c>
      <c r="AA15" s="348"/>
      <c r="AB15" s="342">
        <v>142227.07</v>
      </c>
      <c r="AC15" s="346">
        <v>114276.191</v>
      </c>
      <c r="AD15" s="346"/>
      <c r="AE15" s="346">
        <v>27950.879</v>
      </c>
      <c r="AF15" s="348"/>
    </row>
    <row r="16" spans="1:32" ht="27" customHeight="1" thickBot="1">
      <c r="A16" s="339"/>
      <c r="B16" s="341"/>
      <c r="C16" s="343"/>
      <c r="D16" s="345"/>
      <c r="E16" s="345"/>
      <c r="F16" s="345"/>
      <c r="G16" s="349"/>
      <c r="H16" s="343"/>
      <c r="I16" s="347"/>
      <c r="J16" s="347"/>
      <c r="K16" s="347"/>
      <c r="L16" s="349"/>
      <c r="M16" s="343"/>
      <c r="N16" s="347"/>
      <c r="O16" s="347"/>
      <c r="P16" s="347"/>
      <c r="Q16" s="349"/>
      <c r="R16" s="343"/>
      <c r="S16" s="347"/>
      <c r="T16" s="347"/>
      <c r="U16" s="347"/>
      <c r="V16" s="349"/>
      <c r="W16" s="343"/>
      <c r="X16" s="347"/>
      <c r="Y16" s="347"/>
      <c r="Z16" s="347"/>
      <c r="AA16" s="349"/>
      <c r="AB16" s="343"/>
      <c r="AC16" s="347"/>
      <c r="AD16" s="347"/>
      <c r="AE16" s="347"/>
      <c r="AF16" s="349"/>
    </row>
    <row r="17" spans="1:32" ht="42" customHeight="1" thickBot="1">
      <c r="A17" s="179" t="s">
        <v>7</v>
      </c>
      <c r="B17" s="190" t="s">
        <v>277</v>
      </c>
      <c r="C17" s="191"/>
      <c r="D17" s="182"/>
      <c r="E17" s="182"/>
      <c r="F17" s="182"/>
      <c r="G17" s="184"/>
      <c r="H17" s="191"/>
      <c r="I17" s="182"/>
      <c r="J17" s="182"/>
      <c r="K17" s="182"/>
      <c r="L17" s="184"/>
      <c r="M17" s="191"/>
      <c r="N17" s="182"/>
      <c r="O17" s="182"/>
      <c r="P17" s="182"/>
      <c r="Q17" s="184"/>
      <c r="R17" s="191"/>
      <c r="S17" s="182"/>
      <c r="T17" s="182"/>
      <c r="U17" s="182"/>
      <c r="V17" s="184"/>
      <c r="W17" s="191"/>
      <c r="X17" s="182"/>
      <c r="Y17" s="182"/>
      <c r="Z17" s="182"/>
      <c r="AA17" s="184"/>
      <c r="AB17" s="191"/>
      <c r="AC17" s="182"/>
      <c r="AD17" s="182"/>
      <c r="AE17" s="182"/>
      <c r="AF17" s="184"/>
    </row>
    <row r="18" spans="1:32" ht="29.25" customHeight="1" thickBot="1">
      <c r="A18" s="192" t="s">
        <v>278</v>
      </c>
      <c r="B18" s="180" t="s">
        <v>279</v>
      </c>
      <c r="C18" s="191">
        <f>F18+G18</f>
        <v>17146.3</v>
      </c>
      <c r="D18" s="182"/>
      <c r="E18" s="182"/>
      <c r="F18" s="182">
        <v>8532.47</v>
      </c>
      <c r="G18" s="184">
        <v>8613.83</v>
      </c>
      <c r="H18" s="191">
        <f>K18+L18</f>
        <v>17165.22</v>
      </c>
      <c r="I18" s="182"/>
      <c r="J18" s="182"/>
      <c r="K18" s="182">
        <v>8541.88</v>
      </c>
      <c r="L18" s="184">
        <v>8623.34</v>
      </c>
      <c r="M18" s="191">
        <f>P18+Q18</f>
        <v>17173.33</v>
      </c>
      <c r="N18" s="182"/>
      <c r="O18" s="182"/>
      <c r="P18" s="182">
        <v>8618.92</v>
      </c>
      <c r="Q18" s="184">
        <v>8554.41</v>
      </c>
      <c r="R18" s="191">
        <f>U18+V18</f>
        <v>17187.92</v>
      </c>
      <c r="S18" s="182"/>
      <c r="T18" s="182"/>
      <c r="U18" s="182">
        <v>8631.98</v>
      </c>
      <c r="V18" s="184">
        <v>8555.94</v>
      </c>
      <c r="W18" s="191">
        <f>Z18+AA18</f>
        <v>17131.199999999997</v>
      </c>
      <c r="X18" s="182"/>
      <c r="Y18" s="182"/>
      <c r="Z18" s="182">
        <v>8675.14</v>
      </c>
      <c r="AA18" s="184">
        <v>8456.06</v>
      </c>
      <c r="AB18" s="191">
        <f>AE18+AF18</f>
        <v>17136.2</v>
      </c>
      <c r="AC18" s="182"/>
      <c r="AD18" s="182"/>
      <c r="AE18" s="182">
        <v>8718.52</v>
      </c>
      <c r="AF18" s="184">
        <v>8417.68</v>
      </c>
    </row>
    <row r="19" spans="1:32" ht="29.25" customHeight="1" thickBot="1">
      <c r="A19" s="179"/>
      <c r="B19" s="180" t="s">
        <v>280</v>
      </c>
      <c r="C19" s="193">
        <f>C18/C8*100</f>
        <v>12.360000002883421</v>
      </c>
      <c r="D19" s="194"/>
      <c r="E19" s="194"/>
      <c r="F19" s="194">
        <f>F18/F8*100</f>
        <v>6.150675610749999</v>
      </c>
      <c r="G19" s="195">
        <f>G18/G8*100</f>
        <v>14.267088007343373</v>
      </c>
      <c r="H19" s="193">
        <f>H18/H8*100</f>
        <v>12.31207824141162</v>
      </c>
      <c r="I19" s="194"/>
      <c r="J19" s="194"/>
      <c r="K19" s="194">
        <f>K18/K8*100</f>
        <v>6.126824758945651</v>
      </c>
      <c r="L19" s="195">
        <f>L18/L8*100</f>
        <v>14.211779968854966</v>
      </c>
      <c r="M19" s="193">
        <f>M18/M8*100</f>
        <v>12.256612112837173</v>
      </c>
      <c r="N19" s="194"/>
      <c r="O19" s="194"/>
      <c r="P19" s="196">
        <f>P18/P8*100</f>
        <v>6.151326462111573</v>
      </c>
      <c r="Q19" s="197">
        <f>Q18/Q8*100</f>
        <v>14.028038333377063</v>
      </c>
      <c r="R19" s="198">
        <f>R18/R8*100</f>
        <v>12.20599538161276</v>
      </c>
      <c r="S19" s="194"/>
      <c r="T19" s="194"/>
      <c r="U19" s="194">
        <f>U18/U8*100</f>
        <v>6.12999758052014</v>
      </c>
      <c r="V19" s="195">
        <f>V18/V8*100</f>
        <v>14.056931959437682</v>
      </c>
      <c r="W19" s="198">
        <f>W18/W8*100</f>
        <v>12.105189483821553</v>
      </c>
      <c r="X19" s="194"/>
      <c r="Y19" s="194"/>
      <c r="Z19" s="194">
        <f>Z18/Z8*100</f>
        <v>6.129997519069284</v>
      </c>
      <c r="AA19" s="195">
        <f>AA18/AA8*100</f>
        <v>13.728997105176424</v>
      </c>
      <c r="AB19" s="193">
        <f>AB18/AB8*100</f>
        <v>12.048479941265752</v>
      </c>
      <c r="AC19" s="194"/>
      <c r="AD19" s="194"/>
      <c r="AE19" s="196">
        <f>AE18/AE8*100</f>
        <v>6.13000042818853</v>
      </c>
      <c r="AF19" s="197">
        <f>AF18/AF8*100</f>
        <v>13.598691839473117</v>
      </c>
    </row>
    <row r="20" spans="1:32" ht="33.75" customHeight="1" thickBot="1">
      <c r="A20" s="339" t="s">
        <v>281</v>
      </c>
      <c r="B20" s="340" t="s">
        <v>282</v>
      </c>
      <c r="C20" s="342"/>
      <c r="D20" s="346"/>
      <c r="E20" s="346"/>
      <c r="F20" s="346"/>
      <c r="G20" s="348"/>
      <c r="H20" s="342"/>
      <c r="I20" s="346"/>
      <c r="J20" s="346"/>
      <c r="K20" s="346"/>
      <c r="L20" s="348"/>
      <c r="M20" s="342"/>
      <c r="N20" s="346"/>
      <c r="O20" s="346"/>
      <c r="P20" s="346"/>
      <c r="Q20" s="348"/>
      <c r="R20" s="342"/>
      <c r="S20" s="346"/>
      <c r="T20" s="346"/>
      <c r="U20" s="346"/>
      <c r="V20" s="348"/>
      <c r="W20" s="342"/>
      <c r="X20" s="346"/>
      <c r="Y20" s="346"/>
      <c r="Z20" s="346"/>
      <c r="AA20" s="348"/>
      <c r="AB20" s="342"/>
      <c r="AC20" s="346"/>
      <c r="AD20" s="346"/>
      <c r="AE20" s="346"/>
      <c r="AF20" s="348"/>
    </row>
    <row r="21" spans="1:32" ht="29.25" customHeight="1" thickBot="1">
      <c r="A21" s="339"/>
      <c r="B21" s="341"/>
      <c r="C21" s="343"/>
      <c r="D21" s="347"/>
      <c r="E21" s="347"/>
      <c r="F21" s="347"/>
      <c r="G21" s="349"/>
      <c r="H21" s="343"/>
      <c r="I21" s="347"/>
      <c r="J21" s="347"/>
      <c r="K21" s="347"/>
      <c r="L21" s="349"/>
      <c r="M21" s="343"/>
      <c r="N21" s="347"/>
      <c r="O21" s="347"/>
      <c r="P21" s="347"/>
      <c r="Q21" s="349"/>
      <c r="R21" s="343"/>
      <c r="S21" s="347"/>
      <c r="T21" s="347"/>
      <c r="U21" s="347"/>
      <c r="V21" s="349"/>
      <c r="W21" s="343"/>
      <c r="X21" s="347"/>
      <c r="Y21" s="347"/>
      <c r="Z21" s="347"/>
      <c r="AA21" s="349"/>
      <c r="AB21" s="343"/>
      <c r="AC21" s="347"/>
      <c r="AD21" s="347"/>
      <c r="AE21" s="347"/>
      <c r="AF21" s="349"/>
    </row>
    <row r="22" spans="1:32" ht="24" customHeight="1" thickBot="1">
      <c r="A22" s="179" t="s">
        <v>283</v>
      </c>
      <c r="B22" s="180" t="s">
        <v>284</v>
      </c>
      <c r="C22" s="199">
        <f>F22+G22</f>
        <v>121577.81</v>
      </c>
      <c r="D22" s="185"/>
      <c r="E22" s="185"/>
      <c r="F22" s="185">
        <v>69816.11</v>
      </c>
      <c r="G22" s="200">
        <v>51761.7</v>
      </c>
      <c r="H22" s="199">
        <f>K22+L22</f>
        <v>122252.51000000001</v>
      </c>
      <c r="I22" s="185"/>
      <c r="J22" s="185"/>
      <c r="K22" s="185">
        <v>70198.44</v>
      </c>
      <c r="L22" s="200">
        <v>52054.07</v>
      </c>
      <c r="M22" s="199">
        <f>P22+Q22</f>
        <v>122941.49</v>
      </c>
      <c r="N22" s="201"/>
      <c r="O22" s="185"/>
      <c r="P22" s="185">
        <v>70515.1</v>
      </c>
      <c r="Q22" s="200">
        <v>52426.39</v>
      </c>
      <c r="R22" s="199">
        <f>U22+V22</f>
        <v>123627.47</v>
      </c>
      <c r="S22" s="185"/>
      <c r="T22" s="185"/>
      <c r="U22" s="185">
        <v>71317.07</v>
      </c>
      <c r="V22" s="200">
        <v>52310.4</v>
      </c>
      <c r="W22" s="199">
        <f>Z22+AA22</f>
        <v>124388.27</v>
      </c>
      <c r="X22" s="185"/>
      <c r="Y22" s="185"/>
      <c r="Z22" s="185">
        <v>71251.63</v>
      </c>
      <c r="AA22" s="200">
        <v>53136.64</v>
      </c>
      <c r="AB22" s="199">
        <f>AE22+AF22</f>
        <v>125090.87</v>
      </c>
      <c r="AC22" s="185"/>
      <c r="AD22" s="185"/>
      <c r="AE22" s="185">
        <v>71607.89</v>
      </c>
      <c r="AF22" s="200">
        <v>53482.98</v>
      </c>
    </row>
    <row r="23" spans="1:32" ht="47.25" customHeight="1" thickBot="1">
      <c r="A23" s="179" t="s">
        <v>8</v>
      </c>
      <c r="B23" s="180" t="s">
        <v>285</v>
      </c>
      <c r="C23" s="199">
        <f>F23+G23</f>
        <v>121577.81</v>
      </c>
      <c r="D23" s="185"/>
      <c r="E23" s="185"/>
      <c r="F23" s="185">
        <v>69816.11</v>
      </c>
      <c r="G23" s="200">
        <v>51761.7</v>
      </c>
      <c r="H23" s="199">
        <f>K23+L23</f>
        <v>122252.51000000001</v>
      </c>
      <c r="I23" s="185"/>
      <c r="J23" s="185"/>
      <c r="K23" s="185">
        <v>70198.44</v>
      </c>
      <c r="L23" s="200">
        <v>52054.07</v>
      </c>
      <c r="M23" s="199">
        <f>P23+Q23</f>
        <v>122941.49</v>
      </c>
      <c r="N23" s="185"/>
      <c r="O23" s="185"/>
      <c r="P23" s="185">
        <v>70515.1</v>
      </c>
      <c r="Q23" s="200">
        <v>52426.39</v>
      </c>
      <c r="R23" s="199">
        <f>U23+V23</f>
        <v>123627.47</v>
      </c>
      <c r="S23" s="185"/>
      <c r="T23" s="185"/>
      <c r="U23" s="185">
        <v>71317.07</v>
      </c>
      <c r="V23" s="200">
        <v>52310.4</v>
      </c>
      <c r="W23" s="199">
        <f>Z23+AA23</f>
        <v>124388.27</v>
      </c>
      <c r="X23" s="185"/>
      <c r="Y23" s="185"/>
      <c r="Z23" s="185">
        <v>71251.63</v>
      </c>
      <c r="AA23" s="200">
        <v>53136.64</v>
      </c>
      <c r="AB23" s="199">
        <f>AE23+AF23</f>
        <v>125090.87</v>
      </c>
      <c r="AC23" s="185"/>
      <c r="AD23" s="185"/>
      <c r="AE23" s="185">
        <v>71607.89</v>
      </c>
      <c r="AF23" s="200">
        <v>53482.98</v>
      </c>
    </row>
    <row r="24" spans="1:32" ht="21.75" customHeight="1" thickBot="1">
      <c r="A24" s="186"/>
      <c r="B24" s="180" t="s">
        <v>286</v>
      </c>
      <c r="C24" s="199"/>
      <c r="D24" s="185"/>
      <c r="E24" s="185"/>
      <c r="F24" s="185"/>
      <c r="G24" s="200"/>
      <c r="H24" s="199"/>
      <c r="I24" s="185"/>
      <c r="J24" s="185"/>
      <c r="K24" s="185"/>
      <c r="L24" s="200"/>
      <c r="M24" s="199"/>
      <c r="N24" s="185"/>
      <c r="O24" s="185"/>
      <c r="P24" s="185"/>
      <c r="Q24" s="200"/>
      <c r="R24" s="199"/>
      <c r="S24" s="185"/>
      <c r="T24" s="185"/>
      <c r="U24" s="185"/>
      <c r="V24" s="200"/>
      <c r="W24" s="199"/>
      <c r="X24" s="185"/>
      <c r="Y24" s="185"/>
      <c r="Z24" s="185"/>
      <c r="AA24" s="200"/>
      <c r="AB24" s="199"/>
      <c r="AC24" s="185"/>
      <c r="AD24" s="185"/>
      <c r="AE24" s="185"/>
      <c r="AF24" s="200"/>
    </row>
    <row r="25" spans="1:32" ht="18.75" customHeight="1" thickBot="1">
      <c r="A25" s="188"/>
      <c r="B25" s="350" t="s">
        <v>287</v>
      </c>
      <c r="C25" s="351"/>
      <c r="D25" s="353"/>
      <c r="E25" s="353"/>
      <c r="F25" s="353"/>
      <c r="G25" s="355"/>
      <c r="H25" s="351"/>
      <c r="I25" s="353"/>
      <c r="J25" s="353"/>
      <c r="K25" s="353"/>
      <c r="L25" s="355"/>
      <c r="M25" s="351"/>
      <c r="N25" s="353"/>
      <c r="O25" s="353"/>
      <c r="P25" s="353"/>
      <c r="Q25" s="355"/>
      <c r="R25" s="351"/>
      <c r="S25" s="353"/>
      <c r="T25" s="353"/>
      <c r="U25" s="353"/>
      <c r="V25" s="355"/>
      <c r="W25" s="351"/>
      <c r="X25" s="353"/>
      <c r="Y25" s="353"/>
      <c r="Z25" s="353"/>
      <c r="AA25" s="355"/>
      <c r="AB25" s="351"/>
      <c r="AC25" s="353"/>
      <c r="AD25" s="353"/>
      <c r="AE25" s="353"/>
      <c r="AF25" s="355"/>
    </row>
    <row r="26" spans="1:32" ht="18" customHeight="1" thickBot="1">
      <c r="A26" s="188"/>
      <c r="B26" s="350"/>
      <c r="C26" s="352"/>
      <c r="D26" s="354"/>
      <c r="E26" s="354"/>
      <c r="F26" s="354"/>
      <c r="G26" s="356"/>
      <c r="H26" s="352"/>
      <c r="I26" s="354"/>
      <c r="J26" s="354"/>
      <c r="K26" s="354"/>
      <c r="L26" s="356"/>
      <c r="M26" s="352"/>
      <c r="N26" s="354"/>
      <c r="O26" s="354"/>
      <c r="P26" s="354"/>
      <c r="Q26" s="356"/>
      <c r="R26" s="352"/>
      <c r="S26" s="354"/>
      <c r="T26" s="354"/>
      <c r="U26" s="354"/>
      <c r="V26" s="356"/>
      <c r="W26" s="352"/>
      <c r="X26" s="354"/>
      <c r="Y26" s="354"/>
      <c r="Z26" s="354"/>
      <c r="AA26" s="356"/>
      <c r="AB26" s="352"/>
      <c r="AC26" s="354"/>
      <c r="AD26" s="354"/>
      <c r="AE26" s="354"/>
      <c r="AF26" s="356"/>
    </row>
    <row r="27" spans="1:32" ht="18" customHeight="1" thickBot="1">
      <c r="A27" s="189"/>
      <c r="B27" s="202" t="s">
        <v>288</v>
      </c>
      <c r="C27" s="203"/>
      <c r="D27" s="204"/>
      <c r="E27" s="204"/>
      <c r="F27" s="204"/>
      <c r="G27" s="205"/>
      <c r="H27" s="203"/>
      <c r="I27" s="204"/>
      <c r="J27" s="204"/>
      <c r="K27" s="204"/>
      <c r="L27" s="205"/>
      <c r="M27" s="203"/>
      <c r="N27" s="204"/>
      <c r="O27" s="204"/>
      <c r="P27" s="204"/>
      <c r="Q27" s="205"/>
      <c r="R27" s="203"/>
      <c r="S27" s="204"/>
      <c r="T27" s="204"/>
      <c r="U27" s="204"/>
      <c r="V27" s="205"/>
      <c r="W27" s="203"/>
      <c r="X27" s="204"/>
      <c r="Y27" s="204"/>
      <c r="Z27" s="204"/>
      <c r="AA27" s="205"/>
      <c r="AB27" s="203"/>
      <c r="AC27" s="204"/>
      <c r="AD27" s="204"/>
      <c r="AE27" s="204"/>
      <c r="AF27" s="205"/>
    </row>
    <row r="28" spans="1:32" ht="18" customHeight="1" thickBot="1">
      <c r="A28" s="179" t="s">
        <v>10</v>
      </c>
      <c r="B28" s="202" t="s">
        <v>289</v>
      </c>
      <c r="C28" s="203"/>
      <c r="D28" s="204"/>
      <c r="E28" s="204"/>
      <c r="F28" s="204"/>
      <c r="G28" s="205"/>
      <c r="H28" s="203"/>
      <c r="I28" s="204"/>
      <c r="J28" s="204"/>
      <c r="K28" s="204"/>
      <c r="L28" s="205"/>
      <c r="M28" s="203"/>
      <c r="N28" s="204"/>
      <c r="O28" s="204"/>
      <c r="P28" s="204"/>
      <c r="Q28" s="205"/>
      <c r="R28" s="203"/>
      <c r="S28" s="204"/>
      <c r="T28" s="204"/>
      <c r="U28" s="204"/>
      <c r="V28" s="205"/>
      <c r="W28" s="203"/>
      <c r="X28" s="204"/>
      <c r="Y28" s="204"/>
      <c r="Z28" s="204"/>
      <c r="AA28" s="205"/>
      <c r="AB28" s="203"/>
      <c r="AC28" s="204"/>
      <c r="AD28" s="204"/>
      <c r="AE28" s="204"/>
      <c r="AF28" s="205"/>
    </row>
    <row r="29" spans="1:32" ht="18" customHeight="1" thickBot="1">
      <c r="A29" s="357" t="s">
        <v>31</v>
      </c>
      <c r="B29" s="350" t="s">
        <v>290</v>
      </c>
      <c r="C29" s="351"/>
      <c r="D29" s="353"/>
      <c r="E29" s="353"/>
      <c r="F29" s="353"/>
      <c r="G29" s="355"/>
      <c r="H29" s="351"/>
      <c r="I29" s="353"/>
      <c r="J29" s="353"/>
      <c r="K29" s="353"/>
      <c r="L29" s="355"/>
      <c r="M29" s="351"/>
      <c r="N29" s="353"/>
      <c r="O29" s="353"/>
      <c r="P29" s="353"/>
      <c r="Q29" s="355"/>
      <c r="R29" s="351"/>
      <c r="S29" s="353"/>
      <c r="T29" s="353"/>
      <c r="U29" s="353"/>
      <c r="V29" s="355"/>
      <c r="W29" s="351"/>
      <c r="X29" s="353"/>
      <c r="Y29" s="353"/>
      <c r="Z29" s="353"/>
      <c r="AA29" s="355"/>
      <c r="AB29" s="351"/>
      <c r="AC29" s="353"/>
      <c r="AD29" s="353"/>
      <c r="AE29" s="353"/>
      <c r="AF29" s="355"/>
    </row>
    <row r="30" spans="1:32" ht="15.75" thickBot="1">
      <c r="A30" s="339"/>
      <c r="B30" s="350"/>
      <c r="C30" s="358"/>
      <c r="D30" s="359"/>
      <c r="E30" s="359"/>
      <c r="F30" s="359"/>
      <c r="G30" s="360"/>
      <c r="H30" s="358"/>
      <c r="I30" s="359"/>
      <c r="J30" s="359"/>
      <c r="K30" s="359"/>
      <c r="L30" s="360"/>
      <c r="M30" s="358"/>
      <c r="N30" s="359"/>
      <c r="O30" s="359"/>
      <c r="P30" s="359"/>
      <c r="Q30" s="360"/>
      <c r="R30" s="358"/>
      <c r="S30" s="359"/>
      <c r="T30" s="359"/>
      <c r="U30" s="359"/>
      <c r="V30" s="360"/>
      <c r="W30" s="358"/>
      <c r="X30" s="359"/>
      <c r="Y30" s="359"/>
      <c r="Z30" s="359"/>
      <c r="AA30" s="360"/>
      <c r="AB30" s="358"/>
      <c r="AC30" s="359"/>
      <c r="AD30" s="359"/>
      <c r="AE30" s="359"/>
      <c r="AF30" s="360"/>
    </row>
    <row r="34" spans="2:29" ht="18">
      <c r="B34" s="208"/>
      <c r="D34" s="207" t="s">
        <v>291</v>
      </c>
      <c r="N34" s="168"/>
      <c r="S34" s="168"/>
      <c r="X34" s="168"/>
      <c r="AC34" s="168"/>
    </row>
    <row r="35" spans="2:29" ht="18">
      <c r="B35" s="208"/>
      <c r="D35" s="207"/>
      <c r="N35" s="168"/>
      <c r="S35" s="168"/>
      <c r="X35" s="168"/>
      <c r="AC35" s="168"/>
    </row>
    <row r="36" spans="3:32" ht="17.25">
      <c r="C36" s="209" t="s">
        <v>293</v>
      </c>
      <c r="D36" s="168" t="s">
        <v>292</v>
      </c>
      <c r="E36" s="207"/>
      <c r="F36" s="210" t="s">
        <v>256</v>
      </c>
      <c r="K36" s="168"/>
      <c r="L36" s="168"/>
      <c r="M36" s="207"/>
      <c r="P36" s="168"/>
      <c r="Q36" s="168"/>
      <c r="R36" s="207"/>
      <c r="U36" s="168"/>
      <c r="V36" s="168"/>
      <c r="W36" s="207"/>
      <c r="Z36" s="168"/>
      <c r="AA36" s="168"/>
      <c r="AB36" s="207"/>
      <c r="AE36" s="168"/>
      <c r="AF36" s="168"/>
    </row>
    <row r="37" spans="6:29" ht="15">
      <c r="F37" s="207"/>
      <c r="I37" s="168"/>
      <c r="N37" s="168"/>
      <c r="S37" s="168"/>
      <c r="X37" s="168"/>
      <c r="AC37" s="168"/>
    </row>
  </sheetData>
  <sheetProtection/>
  <mergeCells count="141">
    <mergeCell ref="AF29:AF30"/>
    <mergeCell ref="B5:K5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T29:T30"/>
    <mergeCell ref="U29:U30"/>
    <mergeCell ref="V29:V30"/>
    <mergeCell ref="W29:W30"/>
    <mergeCell ref="P29:P30"/>
    <mergeCell ref="Q29:Q30"/>
    <mergeCell ref="R29:R30"/>
    <mergeCell ref="S29:S30"/>
    <mergeCell ref="L29:L30"/>
    <mergeCell ref="M29:M30"/>
    <mergeCell ref="N29:N30"/>
    <mergeCell ref="O29:O30"/>
    <mergeCell ref="H29:H30"/>
    <mergeCell ref="I29:I30"/>
    <mergeCell ref="J29:J30"/>
    <mergeCell ref="K29:K30"/>
    <mergeCell ref="AD25:AD26"/>
    <mergeCell ref="AE25:AE26"/>
    <mergeCell ref="AF25:AF26"/>
    <mergeCell ref="A29:A30"/>
    <mergeCell ref="B29:B30"/>
    <mergeCell ref="C29:C30"/>
    <mergeCell ref="D29:D30"/>
    <mergeCell ref="E29:E30"/>
    <mergeCell ref="F29:F30"/>
    <mergeCell ref="G29:G30"/>
    <mergeCell ref="Z25:Z26"/>
    <mergeCell ref="AA25:AA26"/>
    <mergeCell ref="AB25:AB26"/>
    <mergeCell ref="AC25:AC26"/>
    <mergeCell ref="V25:V26"/>
    <mergeCell ref="W25:W26"/>
    <mergeCell ref="X25:X26"/>
    <mergeCell ref="Y25:Y26"/>
    <mergeCell ref="R25:R26"/>
    <mergeCell ref="S25:S26"/>
    <mergeCell ref="T25:T26"/>
    <mergeCell ref="U25:U26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B25:B26"/>
    <mergeCell ref="C25:C26"/>
    <mergeCell ref="D25:D26"/>
    <mergeCell ref="E25:E26"/>
    <mergeCell ref="AC20:AC21"/>
    <mergeCell ref="AD20:AD21"/>
    <mergeCell ref="U20:U21"/>
    <mergeCell ref="V20:V21"/>
    <mergeCell ref="W20:W21"/>
    <mergeCell ref="X20:X21"/>
    <mergeCell ref="AE20:AE21"/>
    <mergeCell ref="AF20:AF21"/>
    <mergeCell ref="Y20:Y21"/>
    <mergeCell ref="Z20:Z21"/>
    <mergeCell ref="AA20:AA21"/>
    <mergeCell ref="AB20:AB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AC15:AC16"/>
    <mergeCell ref="AD15:AD16"/>
    <mergeCell ref="U15:U16"/>
    <mergeCell ref="V15:V16"/>
    <mergeCell ref="W15:W16"/>
    <mergeCell ref="X15:X16"/>
    <mergeCell ref="AE15:AE16"/>
    <mergeCell ref="AF15:AF16"/>
    <mergeCell ref="Y15:Y16"/>
    <mergeCell ref="Z15:Z16"/>
    <mergeCell ref="AA15:AA16"/>
    <mergeCell ref="AB15:AB16"/>
    <mergeCell ref="R15:R16"/>
    <mergeCell ref="S15:S16"/>
    <mergeCell ref="T15:T16"/>
    <mergeCell ref="M15:M16"/>
    <mergeCell ref="N15:N16"/>
    <mergeCell ref="O15:O16"/>
    <mergeCell ref="P15:P16"/>
    <mergeCell ref="R6:V6"/>
    <mergeCell ref="I15:I16"/>
    <mergeCell ref="J15:J16"/>
    <mergeCell ref="K15:K16"/>
    <mergeCell ref="L15:L16"/>
    <mergeCell ref="E15:E16"/>
    <mergeCell ref="F15:F16"/>
    <mergeCell ref="G15:G16"/>
    <mergeCell ref="H15:H16"/>
    <mergeCell ref="Q15:Q16"/>
    <mergeCell ref="H6:L6"/>
    <mergeCell ref="A15:A16"/>
    <mergeCell ref="B15:B16"/>
    <mergeCell ref="C15:C16"/>
    <mergeCell ref="D15:D16"/>
    <mergeCell ref="M6:Q6"/>
    <mergeCell ref="I1:L1"/>
    <mergeCell ref="N1:Q1"/>
    <mergeCell ref="S1:V1"/>
    <mergeCell ref="AC1:AF1"/>
    <mergeCell ref="W6:AA6"/>
    <mergeCell ref="AB6:AF6"/>
    <mergeCell ref="A4:L4"/>
    <mergeCell ref="A6:A7"/>
    <mergeCell ref="B6:B7"/>
    <mergeCell ref="C6:G6"/>
  </mergeCells>
  <printOptions/>
  <pageMargins left="0.75" right="0.75" top="1" bottom="1" header="0.5" footer="0.5"/>
  <pageSetup fitToWidth="2" fitToHeight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92"/>
  <sheetViews>
    <sheetView showZeros="0" tabSelected="1" view="pageBreakPreview" zoomScale="75" zoomScaleSheetLayoutView="75" zoomScalePageLayoutView="0" workbookViewId="0" topLeftCell="A1">
      <pane xSplit="3" ySplit="12" topLeftCell="D31" activePane="bottomRight" state="frozen"/>
      <selection pane="topLeft" activeCell="A1" sqref="A1"/>
      <selection pane="topRight" activeCell="C1" sqref="C1"/>
      <selection pane="bottomLeft" activeCell="A1" sqref="A1"/>
      <selection pane="bottomRight" activeCell="L4" sqref="L4"/>
    </sheetView>
  </sheetViews>
  <sheetFormatPr defaultColWidth="9.00390625" defaultRowHeight="15" outlineLevelCol="1"/>
  <cols>
    <col min="1" max="1" width="6.7109375" style="1" customWidth="1"/>
    <col min="2" max="2" width="34.7109375" style="1" customWidth="1"/>
    <col min="3" max="3" width="23.57421875" style="1" customWidth="1"/>
    <col min="4" max="4" width="15.421875" style="1" customWidth="1"/>
    <col min="5" max="5" width="15.57421875" style="1" customWidth="1"/>
    <col min="6" max="6" width="16.8515625" style="1" customWidth="1"/>
    <col min="7" max="7" width="16.421875" style="1" customWidth="1"/>
    <col min="8" max="11" width="17.57421875" style="1" hidden="1" customWidth="1" outlineLevel="1"/>
    <col min="12" max="12" width="17.57421875" style="1" customWidth="1" collapsed="1"/>
    <col min="13" max="15" width="16.140625" style="1" bestFit="1" customWidth="1"/>
    <col min="16" max="20" width="9.28125" style="1" hidden="1" customWidth="1"/>
    <col min="21" max="21" width="14.140625" style="1" hidden="1" customWidth="1"/>
    <col min="22" max="25" width="19.140625" style="1" hidden="1" customWidth="1"/>
    <col min="26" max="26" width="10.421875" style="1" hidden="1" customWidth="1"/>
    <col min="27" max="30" width="9.28125" style="1" hidden="1" customWidth="1"/>
    <col min="31" max="16384" width="9.00390625" style="1" customWidth="1"/>
  </cols>
  <sheetData>
    <row r="2" spans="12:13" ht="15">
      <c r="L2" s="388" t="s">
        <v>293</v>
      </c>
      <c r="M2" s="388"/>
    </row>
    <row r="3" spans="1:15" ht="15" customHeight="1">
      <c r="A3" s="7"/>
      <c r="G3" s="2"/>
      <c r="H3" s="4"/>
      <c r="I3" s="4"/>
      <c r="J3" s="4"/>
      <c r="K3" s="4"/>
      <c r="L3" s="389" t="s">
        <v>296</v>
      </c>
      <c r="M3" s="389"/>
      <c r="N3" s="211"/>
      <c r="O3" s="211"/>
    </row>
    <row r="4" spans="1:15" ht="18.75">
      <c r="A4" s="157" t="s">
        <v>261</v>
      </c>
      <c r="B4" s="157"/>
      <c r="C4" s="157"/>
      <c r="D4" s="157"/>
      <c r="E4" s="158"/>
      <c r="F4" s="3"/>
      <c r="G4" s="4"/>
      <c r="H4" s="3"/>
      <c r="I4" s="3"/>
      <c r="J4" s="3"/>
      <c r="K4" s="3"/>
      <c r="L4" s="212" t="s">
        <v>295</v>
      </c>
      <c r="M4" s="213"/>
      <c r="N4" s="3"/>
      <c r="O4" s="3"/>
    </row>
    <row r="5" spans="5:15" ht="15">
      <c r="E5" s="3"/>
      <c r="F5" s="3"/>
      <c r="G5" s="4"/>
      <c r="H5" s="3"/>
      <c r="I5" s="3"/>
      <c r="J5" s="3"/>
      <c r="K5" s="3"/>
      <c r="L5" s="4"/>
      <c r="M5" s="3"/>
      <c r="N5" s="3"/>
      <c r="O5" s="3"/>
    </row>
    <row r="6" spans="1:30" ht="15">
      <c r="A6" s="364" t="s">
        <v>2</v>
      </c>
      <c r="B6" s="364" t="s">
        <v>13</v>
      </c>
      <c r="C6" s="364" t="s">
        <v>3</v>
      </c>
      <c r="D6" s="365" t="s">
        <v>37</v>
      </c>
      <c r="E6" s="364">
        <v>2015</v>
      </c>
      <c r="F6" s="364">
        <v>2016</v>
      </c>
      <c r="G6" s="392" t="s">
        <v>29</v>
      </c>
      <c r="H6" s="392"/>
      <c r="I6" s="392"/>
      <c r="J6" s="392"/>
      <c r="K6" s="392"/>
      <c r="L6" s="392"/>
      <c r="M6" s="392"/>
      <c r="N6" s="392"/>
      <c r="O6" s="392"/>
      <c r="P6" s="362" t="s">
        <v>30</v>
      </c>
      <c r="Q6" s="362"/>
      <c r="R6" s="362"/>
      <c r="S6" s="362"/>
      <c r="T6" s="362"/>
      <c r="U6" s="363" t="s">
        <v>11</v>
      </c>
      <c r="V6" s="363"/>
      <c r="W6" s="363"/>
      <c r="X6" s="363"/>
      <c r="Y6" s="363"/>
      <c r="Z6" s="363" t="s">
        <v>12</v>
      </c>
      <c r="AA6" s="363"/>
      <c r="AB6" s="363"/>
      <c r="AC6" s="363"/>
      <c r="AD6" s="363"/>
    </row>
    <row r="7" spans="1:30" ht="15.75">
      <c r="A7" s="364"/>
      <c r="B7" s="364"/>
      <c r="C7" s="364"/>
      <c r="D7" s="365"/>
      <c r="E7" s="364"/>
      <c r="F7" s="364"/>
      <c r="G7" s="13">
        <v>2017</v>
      </c>
      <c r="H7" s="14" t="s">
        <v>40</v>
      </c>
      <c r="I7" s="14" t="s">
        <v>41</v>
      </c>
      <c r="J7" s="14" t="s">
        <v>42</v>
      </c>
      <c r="K7" s="14" t="s">
        <v>43</v>
      </c>
      <c r="L7" s="13">
        <v>2018</v>
      </c>
      <c r="M7" s="13">
        <v>2019</v>
      </c>
      <c r="N7" s="13">
        <v>2020</v>
      </c>
      <c r="O7" s="13">
        <v>2121</v>
      </c>
      <c r="P7" s="13">
        <v>2015</v>
      </c>
      <c r="Q7" s="13">
        <v>2016</v>
      </c>
      <c r="R7" s="13">
        <v>2017</v>
      </c>
      <c r="S7" s="13">
        <v>2018</v>
      </c>
      <c r="T7" s="13">
        <v>2019</v>
      </c>
      <c r="U7" s="13">
        <v>2015</v>
      </c>
      <c r="V7" s="13">
        <v>2016</v>
      </c>
      <c r="W7" s="13">
        <v>2017</v>
      </c>
      <c r="X7" s="13">
        <v>2018</v>
      </c>
      <c r="Y7" s="13">
        <v>2019</v>
      </c>
      <c r="Z7" s="13">
        <v>2015</v>
      </c>
      <c r="AA7" s="13">
        <v>2016</v>
      </c>
      <c r="AB7" s="13">
        <v>2017</v>
      </c>
      <c r="AC7" s="13">
        <v>2018</v>
      </c>
      <c r="AD7" s="13">
        <v>2019</v>
      </c>
    </row>
    <row r="8" spans="1:30" ht="15">
      <c r="A8" s="15">
        <v>1</v>
      </c>
      <c r="B8" s="15">
        <v>2</v>
      </c>
      <c r="C8" s="15">
        <v>3</v>
      </c>
      <c r="D8" s="15">
        <v>4</v>
      </c>
      <c r="E8" s="15">
        <v>6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</row>
    <row r="9" spans="1:30" ht="15.75">
      <c r="A9" s="374" t="s">
        <v>45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</row>
    <row r="10" spans="1:30" ht="45.75">
      <c r="A10" s="8">
        <v>1</v>
      </c>
      <c r="B10" s="16" t="s">
        <v>18</v>
      </c>
      <c r="C10" s="10" t="s">
        <v>79</v>
      </c>
      <c r="D10" s="10"/>
      <c r="E10" s="28">
        <v>141360.15</v>
      </c>
      <c r="F10" s="46">
        <v>138724.11</v>
      </c>
      <c r="G10" s="46">
        <v>139417.73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>
        <v>140114.82</v>
      </c>
      <c r="M10" s="46">
        <v>140815.39</v>
      </c>
      <c r="N10" s="46">
        <v>141519.47</v>
      </c>
      <c r="O10" s="46">
        <v>142227.07</v>
      </c>
      <c r="P10" s="12" t="e">
        <f>SUM(P11:P14)</f>
        <v>#REF!</v>
      </c>
      <c r="Q10" s="12" t="e">
        <f>SUM(Q11:Q14)</f>
        <v>#REF!</v>
      </c>
      <c r="R10" s="12" t="e">
        <f>SUM(R11:R14)</f>
        <v>#REF!</v>
      </c>
      <c r="S10" s="12" t="e">
        <f>SUM(S11:S14)</f>
        <v>#REF!</v>
      </c>
      <c r="T10" s="12" t="e">
        <f>SUM(T11:T14)</f>
        <v>#REF!</v>
      </c>
      <c r="U10" s="17" t="e">
        <f>G10-P10</f>
        <v>#REF!</v>
      </c>
      <c r="V10" s="17" t="e">
        <f>L10-Q10</f>
        <v>#REF!</v>
      </c>
      <c r="W10" s="17" t="e">
        <f>M10-R10</f>
        <v>#REF!</v>
      </c>
      <c r="X10" s="17" t="e">
        <f>N10-S10</f>
        <v>#REF!</v>
      </c>
      <c r="Y10" s="17" t="e">
        <f>O10-T10</f>
        <v>#REF!</v>
      </c>
      <c r="Z10" s="5" t="e">
        <f>IF(U10&gt;0,U10/G10*100,"")</f>
        <v>#REF!</v>
      </c>
      <c r="AA10" s="5" t="e">
        <f>IF(V10&gt;0,V10/L10*100,"")</f>
        <v>#REF!</v>
      </c>
      <c r="AB10" s="5" t="e">
        <f>IF(W10&gt;0,W10/M10*100,"")</f>
        <v>#REF!</v>
      </c>
      <c r="AC10" s="5" t="e">
        <f>IF(X10&gt;0,X10/N10*100,"")</f>
        <v>#REF!</v>
      </c>
      <c r="AD10" s="5" t="e">
        <f>IF(Y10&gt;0,Y10/O10*100,"")</f>
        <v>#REF!</v>
      </c>
    </row>
    <row r="11" spans="1:30" ht="18">
      <c r="A11" s="8" t="s">
        <v>4</v>
      </c>
      <c r="B11" s="9" t="s">
        <v>14</v>
      </c>
      <c r="C11" s="10" t="s">
        <v>79</v>
      </c>
      <c r="D11" s="10"/>
      <c r="E11" s="28"/>
      <c r="F11" s="46"/>
      <c r="G11" s="46"/>
      <c r="H11" s="46" t="e">
        <f>#REF!+#REF!</f>
        <v>#REF!</v>
      </c>
      <c r="I11" s="46" t="e">
        <f>#REF!+#REF!</f>
        <v>#REF!</v>
      </c>
      <c r="J11" s="46" t="e">
        <f>#REF!+#REF!</f>
        <v>#REF!</v>
      </c>
      <c r="K11" s="46" t="e">
        <f>#REF!+#REF!</f>
        <v>#REF!</v>
      </c>
      <c r="L11" s="46"/>
      <c r="M11" s="46"/>
      <c r="N11" s="46"/>
      <c r="O11" s="46"/>
      <c r="P11" s="12" t="e">
        <f>#REF!+#REF!</f>
        <v>#REF!</v>
      </c>
      <c r="Q11" s="12" t="e">
        <f>#REF!+#REF!</f>
        <v>#REF!</v>
      </c>
      <c r="R11" s="12" t="e">
        <f>#REF!+#REF!</f>
        <v>#REF!</v>
      </c>
      <c r="S11" s="12" t="e">
        <f>#REF!+#REF!</f>
        <v>#REF!</v>
      </c>
      <c r="T11" s="12" t="e">
        <f>#REF!+#REF!</f>
        <v>#REF!</v>
      </c>
      <c r="U11" s="17" t="e">
        <f aca="true" t="shared" si="0" ref="U11:U40">G11-P11</f>
        <v>#REF!</v>
      </c>
      <c r="V11" s="17" t="e">
        <f aca="true" t="shared" si="1" ref="V11:Y40">L11-Q11</f>
        <v>#REF!</v>
      </c>
      <c r="W11" s="17" t="e">
        <f t="shared" si="1"/>
        <v>#REF!</v>
      </c>
      <c r="X11" s="17" t="e">
        <f t="shared" si="1"/>
        <v>#REF!</v>
      </c>
      <c r="Y11" s="17" t="e">
        <f t="shared" si="1"/>
        <v>#REF!</v>
      </c>
      <c r="Z11" s="5" t="e">
        <f aca="true" t="shared" si="2" ref="Z11:Z40">IF(U11&gt;0,U11/G11*100,"")</f>
        <v>#REF!</v>
      </c>
      <c r="AA11" s="5" t="e">
        <f aca="true" t="shared" si="3" ref="AA11:AD40">IF(V11&gt;0,V11/L11*100,"")</f>
        <v>#REF!</v>
      </c>
      <c r="AB11" s="5" t="e">
        <f t="shared" si="3"/>
        <v>#REF!</v>
      </c>
      <c r="AC11" s="5" t="e">
        <f t="shared" si="3"/>
        <v>#REF!</v>
      </c>
      <c r="AD11" s="5" t="e">
        <f t="shared" si="3"/>
        <v>#REF!</v>
      </c>
    </row>
    <row r="12" spans="1:30" ht="18">
      <c r="A12" s="8" t="s">
        <v>5</v>
      </c>
      <c r="B12" s="9" t="s">
        <v>15</v>
      </c>
      <c r="C12" s="10" t="s">
        <v>79</v>
      </c>
      <c r="D12" s="10"/>
      <c r="E12" s="28"/>
      <c r="F12" s="46"/>
      <c r="G12" s="46"/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/>
      <c r="M12" s="46"/>
      <c r="N12" s="46"/>
      <c r="O12" s="46"/>
      <c r="P12" s="12" t="e">
        <f>#REF!+#REF!</f>
        <v>#REF!</v>
      </c>
      <c r="Q12" s="12" t="e">
        <f>#REF!+#REF!</f>
        <v>#REF!</v>
      </c>
      <c r="R12" s="12" t="e">
        <f>#REF!+#REF!</f>
        <v>#REF!</v>
      </c>
      <c r="S12" s="12" t="e">
        <f>#REF!+#REF!</f>
        <v>#REF!</v>
      </c>
      <c r="T12" s="12" t="e">
        <f>#REF!+#REF!</f>
        <v>#REF!</v>
      </c>
      <c r="U12" s="17" t="e">
        <f t="shared" si="0"/>
        <v>#REF!</v>
      </c>
      <c r="V12" s="17" t="e">
        <f t="shared" si="1"/>
        <v>#REF!</v>
      </c>
      <c r="W12" s="17" t="e">
        <f t="shared" si="1"/>
        <v>#REF!</v>
      </c>
      <c r="X12" s="17" t="e">
        <f t="shared" si="1"/>
        <v>#REF!</v>
      </c>
      <c r="Y12" s="17" t="e">
        <f t="shared" si="1"/>
        <v>#REF!</v>
      </c>
      <c r="Z12" s="5" t="e">
        <f t="shared" si="2"/>
        <v>#REF!</v>
      </c>
      <c r="AA12" s="5" t="e">
        <f t="shared" si="3"/>
        <v>#REF!</v>
      </c>
      <c r="AB12" s="5" t="e">
        <f t="shared" si="3"/>
        <v>#REF!</v>
      </c>
      <c r="AC12" s="5" t="e">
        <f t="shared" si="3"/>
        <v>#REF!</v>
      </c>
      <c r="AD12" s="5" t="e">
        <f t="shared" si="3"/>
        <v>#REF!</v>
      </c>
    </row>
    <row r="13" spans="1:30" ht="18">
      <c r="A13" s="8" t="s">
        <v>6</v>
      </c>
      <c r="B13" s="9" t="s">
        <v>16</v>
      </c>
      <c r="C13" s="10" t="s">
        <v>79</v>
      </c>
      <c r="D13" s="10"/>
      <c r="E13" s="28">
        <v>79836.79</v>
      </c>
      <c r="F13" s="46">
        <v>78348.58</v>
      </c>
      <c r="G13" s="46">
        <v>78740.32</v>
      </c>
      <c r="H13" s="46" t="e">
        <f>#REF!+#REF!</f>
        <v>#REF!</v>
      </c>
      <c r="I13" s="46" t="e">
        <f>#REF!+#REF!</f>
        <v>#REF!</v>
      </c>
      <c r="J13" s="46" t="e">
        <f>#REF!+#REF!</f>
        <v>#REF!</v>
      </c>
      <c r="K13" s="46" t="e">
        <f>#REF!+#REF!</f>
        <v>#REF!</v>
      </c>
      <c r="L13" s="46">
        <v>79134.02</v>
      </c>
      <c r="M13" s="46">
        <v>79949.05</v>
      </c>
      <c r="N13" s="46">
        <v>79926.77</v>
      </c>
      <c r="O13" s="46">
        <v>80326.41</v>
      </c>
      <c r="P13" s="12" t="e">
        <f>#REF!+#REF!</f>
        <v>#REF!</v>
      </c>
      <c r="Q13" s="12" t="e">
        <f>#REF!+#REF!</f>
        <v>#REF!</v>
      </c>
      <c r="R13" s="12" t="e">
        <f>#REF!+#REF!</f>
        <v>#REF!</v>
      </c>
      <c r="S13" s="12" t="e">
        <f>#REF!+#REF!</f>
        <v>#REF!</v>
      </c>
      <c r="T13" s="12" t="e">
        <f>#REF!+#REF!</f>
        <v>#REF!</v>
      </c>
      <c r="U13" s="17" t="e">
        <f t="shared" si="0"/>
        <v>#REF!</v>
      </c>
      <c r="V13" s="17" t="e">
        <f t="shared" si="1"/>
        <v>#REF!</v>
      </c>
      <c r="W13" s="17" t="e">
        <f t="shared" si="1"/>
        <v>#REF!</v>
      </c>
      <c r="X13" s="17" t="e">
        <f t="shared" si="1"/>
        <v>#REF!</v>
      </c>
      <c r="Y13" s="17" t="e">
        <f t="shared" si="1"/>
        <v>#REF!</v>
      </c>
      <c r="Z13" s="5" t="e">
        <f t="shared" si="2"/>
        <v>#REF!</v>
      </c>
      <c r="AA13" s="5" t="e">
        <f t="shared" si="3"/>
        <v>#REF!</v>
      </c>
      <c r="AB13" s="5" t="e">
        <f t="shared" si="3"/>
        <v>#REF!</v>
      </c>
      <c r="AC13" s="5" t="e">
        <f t="shared" si="3"/>
        <v>#REF!</v>
      </c>
      <c r="AD13" s="5" t="e">
        <f t="shared" si="3"/>
        <v>#REF!</v>
      </c>
    </row>
    <row r="14" spans="1:30" ht="18">
      <c r="A14" s="8" t="s">
        <v>7</v>
      </c>
      <c r="B14" s="9" t="s">
        <v>17</v>
      </c>
      <c r="C14" s="10" t="s">
        <v>79</v>
      </c>
      <c r="D14" s="10"/>
      <c r="E14" s="28">
        <v>61523.36</v>
      </c>
      <c r="F14" s="46">
        <v>60375.53</v>
      </c>
      <c r="G14" s="46">
        <v>60677.41</v>
      </c>
      <c r="H14" s="46" t="e">
        <f>#REF!+#REF!</f>
        <v>#REF!</v>
      </c>
      <c r="I14" s="46" t="e">
        <f>#REF!+#REF!</f>
        <v>#REF!</v>
      </c>
      <c r="J14" s="46" t="e">
        <f>#REF!+#REF!</f>
        <v>#REF!</v>
      </c>
      <c r="K14" s="46" t="e">
        <f>#REF!+#REF!</f>
        <v>#REF!</v>
      </c>
      <c r="L14" s="46">
        <v>60980.8</v>
      </c>
      <c r="M14" s="46">
        <v>60866.34</v>
      </c>
      <c r="N14" s="46">
        <v>61592.7</v>
      </c>
      <c r="O14" s="46">
        <v>61900.66</v>
      </c>
      <c r="P14" s="12" t="e">
        <f>#REF!+#REF!</f>
        <v>#REF!</v>
      </c>
      <c r="Q14" s="12" t="e">
        <f>#REF!+#REF!</f>
        <v>#REF!</v>
      </c>
      <c r="R14" s="12" t="e">
        <f>#REF!+#REF!</f>
        <v>#REF!</v>
      </c>
      <c r="S14" s="12" t="e">
        <f>#REF!+#REF!</f>
        <v>#REF!</v>
      </c>
      <c r="T14" s="12" t="e">
        <f>#REF!+#REF!</f>
        <v>#REF!</v>
      </c>
      <c r="U14" s="17" t="e">
        <f t="shared" si="0"/>
        <v>#REF!</v>
      </c>
      <c r="V14" s="17" t="e">
        <f t="shared" si="1"/>
        <v>#REF!</v>
      </c>
      <c r="W14" s="17" t="e">
        <f t="shared" si="1"/>
        <v>#REF!</v>
      </c>
      <c r="X14" s="17" t="e">
        <f t="shared" si="1"/>
        <v>#REF!</v>
      </c>
      <c r="Y14" s="17" t="e">
        <f t="shared" si="1"/>
        <v>#REF!</v>
      </c>
      <c r="Z14" s="5" t="e">
        <f t="shared" si="2"/>
        <v>#REF!</v>
      </c>
      <c r="AA14" s="5" t="e">
        <f t="shared" si="3"/>
        <v>#REF!</v>
      </c>
      <c r="AB14" s="5" t="e">
        <f t="shared" si="3"/>
        <v>#REF!</v>
      </c>
      <c r="AC14" s="5" t="e">
        <f t="shared" si="3"/>
        <v>#REF!</v>
      </c>
      <c r="AD14" s="5" t="e">
        <f t="shared" si="3"/>
        <v>#REF!</v>
      </c>
    </row>
    <row r="15" spans="1:30" ht="75">
      <c r="A15" s="8">
        <v>2</v>
      </c>
      <c r="B15" s="11" t="s">
        <v>39</v>
      </c>
      <c r="C15" s="10" t="s">
        <v>79</v>
      </c>
      <c r="D15" s="10"/>
      <c r="E15" s="29">
        <v>0</v>
      </c>
      <c r="F15" s="46">
        <v>0</v>
      </c>
      <c r="G15" s="46"/>
      <c r="H15" s="46" t="e">
        <f>#REF!+#REF!</f>
        <v>#REF!</v>
      </c>
      <c r="I15" s="46" t="e">
        <f>#REF!+#REF!</f>
        <v>#REF!</v>
      </c>
      <c r="J15" s="46" t="e">
        <f>#REF!+#REF!</f>
        <v>#REF!</v>
      </c>
      <c r="K15" s="46" t="e">
        <f>#REF!+#REF!</f>
        <v>#REF!</v>
      </c>
      <c r="L15" s="46"/>
      <c r="M15" s="46"/>
      <c r="N15" s="46"/>
      <c r="O15" s="46"/>
      <c r="P15" s="12" t="e">
        <f>#REF!+#REF!</f>
        <v>#REF!</v>
      </c>
      <c r="Q15" s="12" t="e">
        <f>#REF!+#REF!</f>
        <v>#REF!</v>
      </c>
      <c r="R15" s="12" t="e">
        <f>#REF!+#REF!</f>
        <v>#REF!</v>
      </c>
      <c r="S15" s="12" t="e">
        <f>#REF!+#REF!</f>
        <v>#REF!</v>
      </c>
      <c r="T15" s="12" t="e">
        <f>#REF!+#REF!</f>
        <v>#REF!</v>
      </c>
      <c r="U15" s="17" t="e">
        <f t="shared" si="0"/>
        <v>#REF!</v>
      </c>
      <c r="V15" s="17" t="e">
        <f t="shared" si="1"/>
        <v>#REF!</v>
      </c>
      <c r="W15" s="17" t="e">
        <f t="shared" si="1"/>
        <v>#REF!</v>
      </c>
      <c r="X15" s="17" t="e">
        <f t="shared" si="1"/>
        <v>#REF!</v>
      </c>
      <c r="Y15" s="17" t="e">
        <f t="shared" si="1"/>
        <v>#REF!</v>
      </c>
      <c r="Z15" s="5" t="e">
        <f t="shared" si="2"/>
        <v>#REF!</v>
      </c>
      <c r="AA15" s="5" t="e">
        <f t="shared" si="3"/>
        <v>#REF!</v>
      </c>
      <c r="AB15" s="5" t="e">
        <f t="shared" si="3"/>
        <v>#REF!</v>
      </c>
      <c r="AC15" s="5" t="e">
        <f t="shared" si="3"/>
        <v>#REF!</v>
      </c>
      <c r="AD15" s="5" t="e">
        <f t="shared" si="3"/>
        <v>#REF!</v>
      </c>
    </row>
    <row r="16" spans="1:30" ht="75">
      <c r="A16" s="8">
        <v>3</v>
      </c>
      <c r="B16" s="11" t="s">
        <v>38</v>
      </c>
      <c r="C16" s="10" t="s">
        <v>79</v>
      </c>
      <c r="D16" s="10"/>
      <c r="E16" s="28">
        <f>E19+E20</f>
        <v>141360.15</v>
      </c>
      <c r="F16" s="28">
        <f aca="true" t="shared" si="4" ref="F16:O16">F19+F20</f>
        <v>138724.11</v>
      </c>
      <c r="G16" s="28">
        <f t="shared" si="4"/>
        <v>139417.73</v>
      </c>
      <c r="H16" s="28" t="e">
        <f t="shared" si="4"/>
        <v>#REF!</v>
      </c>
      <c r="I16" s="28" t="e">
        <f t="shared" si="4"/>
        <v>#REF!</v>
      </c>
      <c r="J16" s="28" t="e">
        <f t="shared" si="4"/>
        <v>#REF!</v>
      </c>
      <c r="K16" s="28" t="e">
        <f t="shared" si="4"/>
        <v>#REF!</v>
      </c>
      <c r="L16" s="28">
        <f t="shared" si="4"/>
        <v>140114.82</v>
      </c>
      <c r="M16" s="28">
        <f t="shared" si="4"/>
        <v>140815.39</v>
      </c>
      <c r="N16" s="28">
        <f t="shared" si="4"/>
        <v>141519.47</v>
      </c>
      <c r="O16" s="28">
        <f t="shared" si="4"/>
        <v>142227.07</v>
      </c>
      <c r="P16" s="12" t="e">
        <f aca="true" t="shared" si="5" ref="P16:T20">SUM(P17:P20)</f>
        <v>#REF!</v>
      </c>
      <c r="Q16" s="12" t="e">
        <f t="shared" si="5"/>
        <v>#REF!</v>
      </c>
      <c r="R16" s="12" t="e">
        <f t="shared" si="5"/>
        <v>#REF!</v>
      </c>
      <c r="S16" s="12" t="e">
        <f t="shared" si="5"/>
        <v>#REF!</v>
      </c>
      <c r="T16" s="12" t="e">
        <f t="shared" si="5"/>
        <v>#REF!</v>
      </c>
      <c r="U16" s="17" t="e">
        <f t="shared" si="0"/>
        <v>#REF!</v>
      </c>
      <c r="V16" s="17" t="e">
        <f t="shared" si="1"/>
        <v>#REF!</v>
      </c>
      <c r="W16" s="17" t="e">
        <f t="shared" si="1"/>
        <v>#REF!</v>
      </c>
      <c r="X16" s="17" t="e">
        <f t="shared" si="1"/>
        <v>#REF!</v>
      </c>
      <c r="Y16" s="17" t="e">
        <f t="shared" si="1"/>
        <v>#REF!</v>
      </c>
      <c r="Z16" s="5" t="e">
        <f t="shared" si="2"/>
        <v>#REF!</v>
      </c>
      <c r="AA16" s="5" t="e">
        <f t="shared" si="3"/>
        <v>#REF!</v>
      </c>
      <c r="AB16" s="5" t="e">
        <f t="shared" si="3"/>
        <v>#REF!</v>
      </c>
      <c r="AC16" s="5" t="e">
        <f t="shared" si="3"/>
        <v>#REF!</v>
      </c>
      <c r="AD16" s="5" t="e">
        <f t="shared" si="3"/>
        <v>#REF!</v>
      </c>
    </row>
    <row r="17" spans="1:30" ht="18">
      <c r="A17" s="8" t="s">
        <v>9</v>
      </c>
      <c r="B17" s="9" t="s">
        <v>14</v>
      </c>
      <c r="C17" s="10" t="s">
        <v>79</v>
      </c>
      <c r="D17" s="10"/>
      <c r="E17" s="28"/>
      <c r="F17" s="46"/>
      <c r="G17" s="46"/>
      <c r="H17" s="46" t="e">
        <f>#REF!+#REF!</f>
        <v>#REF!</v>
      </c>
      <c r="I17" s="46" t="e">
        <f>#REF!+#REF!</f>
        <v>#REF!</v>
      </c>
      <c r="J17" s="46" t="e">
        <f>#REF!+#REF!</f>
        <v>#REF!</v>
      </c>
      <c r="K17" s="46" t="e">
        <f>#REF!+#REF!</f>
        <v>#REF!</v>
      </c>
      <c r="L17" s="46"/>
      <c r="M17" s="46"/>
      <c r="N17" s="46"/>
      <c r="O17" s="46"/>
      <c r="P17" s="12" t="e">
        <f t="shared" si="5"/>
        <v>#REF!</v>
      </c>
      <c r="Q17" s="12" t="e">
        <f t="shared" si="5"/>
        <v>#REF!</v>
      </c>
      <c r="R17" s="12" t="e">
        <f t="shared" si="5"/>
        <v>#REF!</v>
      </c>
      <c r="S17" s="12" t="e">
        <f t="shared" si="5"/>
        <v>#REF!</v>
      </c>
      <c r="T17" s="12" t="e">
        <f t="shared" si="5"/>
        <v>#REF!</v>
      </c>
      <c r="U17" s="17" t="e">
        <f t="shared" si="0"/>
        <v>#REF!</v>
      </c>
      <c r="V17" s="17" t="e">
        <f t="shared" si="1"/>
        <v>#REF!</v>
      </c>
      <c r="W17" s="17" t="e">
        <f t="shared" si="1"/>
        <v>#REF!</v>
      </c>
      <c r="X17" s="17" t="e">
        <f t="shared" si="1"/>
        <v>#REF!</v>
      </c>
      <c r="Y17" s="17" t="e">
        <f t="shared" si="1"/>
        <v>#REF!</v>
      </c>
      <c r="Z17" s="5" t="e">
        <f t="shared" si="2"/>
        <v>#REF!</v>
      </c>
      <c r="AA17" s="5" t="e">
        <f t="shared" si="3"/>
        <v>#REF!</v>
      </c>
      <c r="AB17" s="5" t="e">
        <f t="shared" si="3"/>
        <v>#REF!</v>
      </c>
      <c r="AC17" s="5" t="e">
        <f t="shared" si="3"/>
        <v>#REF!</v>
      </c>
      <c r="AD17" s="5" t="e">
        <f t="shared" si="3"/>
        <v>#REF!</v>
      </c>
    </row>
    <row r="18" spans="1:30" ht="18">
      <c r="A18" s="8" t="s">
        <v>28</v>
      </c>
      <c r="B18" s="9" t="s">
        <v>15</v>
      </c>
      <c r="C18" s="10" t="s">
        <v>79</v>
      </c>
      <c r="D18" s="10"/>
      <c r="E18" s="28"/>
      <c r="F18" s="46"/>
      <c r="G18" s="46"/>
      <c r="H18" s="46" t="e">
        <f>#REF!+#REF!</f>
        <v>#REF!</v>
      </c>
      <c r="I18" s="46" t="e">
        <f>#REF!+#REF!</f>
        <v>#REF!</v>
      </c>
      <c r="J18" s="46" t="e">
        <f>#REF!+#REF!</f>
        <v>#REF!</v>
      </c>
      <c r="K18" s="46" t="e">
        <f>#REF!+#REF!</f>
        <v>#REF!</v>
      </c>
      <c r="L18" s="46"/>
      <c r="M18" s="46"/>
      <c r="N18" s="46"/>
      <c r="O18" s="46"/>
      <c r="P18" s="12" t="e">
        <f t="shared" si="5"/>
        <v>#REF!</v>
      </c>
      <c r="Q18" s="12" t="e">
        <f t="shared" si="5"/>
        <v>#REF!</v>
      </c>
      <c r="R18" s="12" t="e">
        <f t="shared" si="5"/>
        <v>#REF!</v>
      </c>
      <c r="S18" s="12" t="e">
        <f t="shared" si="5"/>
        <v>#REF!</v>
      </c>
      <c r="T18" s="12" t="e">
        <f t="shared" si="5"/>
        <v>#REF!</v>
      </c>
      <c r="U18" s="17" t="e">
        <f t="shared" si="0"/>
        <v>#REF!</v>
      </c>
      <c r="V18" s="17" t="e">
        <f t="shared" si="1"/>
        <v>#REF!</v>
      </c>
      <c r="W18" s="17" t="e">
        <f t="shared" si="1"/>
        <v>#REF!</v>
      </c>
      <c r="X18" s="17" t="e">
        <f t="shared" si="1"/>
        <v>#REF!</v>
      </c>
      <c r="Y18" s="17" t="e">
        <f t="shared" si="1"/>
        <v>#REF!</v>
      </c>
      <c r="Z18" s="5" t="e">
        <f t="shared" si="2"/>
        <v>#REF!</v>
      </c>
      <c r="AA18" s="5" t="e">
        <f t="shared" si="3"/>
        <v>#REF!</v>
      </c>
      <c r="AB18" s="5" t="e">
        <f t="shared" si="3"/>
        <v>#REF!</v>
      </c>
      <c r="AC18" s="5" t="e">
        <f t="shared" si="3"/>
        <v>#REF!</v>
      </c>
      <c r="AD18" s="5" t="e">
        <f t="shared" si="3"/>
        <v>#REF!</v>
      </c>
    </row>
    <row r="19" spans="1:30" ht="18">
      <c r="A19" s="8" t="s">
        <v>26</v>
      </c>
      <c r="B19" s="9" t="s">
        <v>16</v>
      </c>
      <c r="C19" s="10" t="s">
        <v>79</v>
      </c>
      <c r="D19" s="10"/>
      <c r="E19" s="28">
        <v>79836.79</v>
      </c>
      <c r="F19" s="46">
        <v>78348.58</v>
      </c>
      <c r="G19" s="46">
        <v>78740.32</v>
      </c>
      <c r="H19" s="46" t="e">
        <f>#REF!+#REF!</f>
        <v>#REF!</v>
      </c>
      <c r="I19" s="46" t="e">
        <f>#REF!+#REF!</f>
        <v>#REF!</v>
      </c>
      <c r="J19" s="46" t="e">
        <f>#REF!+#REF!</f>
        <v>#REF!</v>
      </c>
      <c r="K19" s="46" t="e">
        <f>#REF!+#REF!</f>
        <v>#REF!</v>
      </c>
      <c r="L19" s="46">
        <v>79134.02</v>
      </c>
      <c r="M19" s="46">
        <v>79949.05</v>
      </c>
      <c r="N19" s="46">
        <v>79926.77</v>
      </c>
      <c r="O19" s="46">
        <v>80326.41</v>
      </c>
      <c r="P19" s="12" t="e">
        <f t="shared" si="5"/>
        <v>#REF!</v>
      </c>
      <c r="Q19" s="12" t="e">
        <f t="shared" si="5"/>
        <v>#REF!</v>
      </c>
      <c r="R19" s="12" t="e">
        <f t="shared" si="5"/>
        <v>#REF!</v>
      </c>
      <c r="S19" s="12" t="e">
        <f t="shared" si="5"/>
        <v>#REF!</v>
      </c>
      <c r="T19" s="12" t="e">
        <f t="shared" si="5"/>
        <v>#REF!</v>
      </c>
      <c r="U19" s="17" t="e">
        <f t="shared" si="0"/>
        <v>#REF!</v>
      </c>
      <c r="V19" s="17" t="e">
        <f t="shared" si="1"/>
        <v>#REF!</v>
      </c>
      <c r="W19" s="17" t="e">
        <f t="shared" si="1"/>
        <v>#REF!</v>
      </c>
      <c r="X19" s="17" t="e">
        <f t="shared" si="1"/>
        <v>#REF!</v>
      </c>
      <c r="Y19" s="17" t="e">
        <f t="shared" si="1"/>
        <v>#REF!</v>
      </c>
      <c r="Z19" s="5" t="e">
        <f t="shared" si="2"/>
        <v>#REF!</v>
      </c>
      <c r="AA19" s="5" t="e">
        <f t="shared" si="3"/>
        <v>#REF!</v>
      </c>
      <c r="AB19" s="5" t="e">
        <f t="shared" si="3"/>
        <v>#REF!</v>
      </c>
      <c r="AC19" s="5" t="e">
        <f t="shared" si="3"/>
        <v>#REF!</v>
      </c>
      <c r="AD19" s="5" t="e">
        <f t="shared" si="3"/>
        <v>#REF!</v>
      </c>
    </row>
    <row r="20" spans="1:30" ht="18">
      <c r="A20" s="8" t="s">
        <v>27</v>
      </c>
      <c r="B20" s="9" t="s">
        <v>17</v>
      </c>
      <c r="C20" s="10" t="s">
        <v>79</v>
      </c>
      <c r="D20" s="10"/>
      <c r="E20" s="28">
        <v>61523.36</v>
      </c>
      <c r="F20" s="46">
        <v>60375.53</v>
      </c>
      <c r="G20" s="46">
        <v>60677.41</v>
      </c>
      <c r="H20" s="46" t="e">
        <f>#REF!+#REF!</f>
        <v>#REF!</v>
      </c>
      <c r="I20" s="46" t="e">
        <f>#REF!+#REF!</f>
        <v>#REF!</v>
      </c>
      <c r="J20" s="46" t="e">
        <f>#REF!+#REF!</f>
        <v>#REF!</v>
      </c>
      <c r="K20" s="46" t="e">
        <f>#REF!+#REF!</f>
        <v>#REF!</v>
      </c>
      <c r="L20" s="46">
        <v>60980.8</v>
      </c>
      <c r="M20" s="46">
        <v>60866.34</v>
      </c>
      <c r="N20" s="46">
        <v>61592.7</v>
      </c>
      <c r="O20" s="46">
        <v>61900.66</v>
      </c>
      <c r="P20" s="12" t="e">
        <f t="shared" si="5"/>
        <v>#REF!</v>
      </c>
      <c r="Q20" s="12" t="e">
        <f t="shared" si="5"/>
        <v>#REF!</v>
      </c>
      <c r="R20" s="12" t="e">
        <f t="shared" si="5"/>
        <v>#REF!</v>
      </c>
      <c r="S20" s="12" t="e">
        <f t="shared" si="5"/>
        <v>#REF!</v>
      </c>
      <c r="T20" s="12" t="e">
        <f t="shared" si="5"/>
        <v>#REF!</v>
      </c>
      <c r="U20" s="17" t="e">
        <f t="shared" si="0"/>
        <v>#REF!</v>
      </c>
      <c r="V20" s="17" t="e">
        <f t="shared" si="1"/>
        <v>#REF!</v>
      </c>
      <c r="W20" s="17" t="e">
        <f t="shared" si="1"/>
        <v>#REF!</v>
      </c>
      <c r="X20" s="17" t="e">
        <f t="shared" si="1"/>
        <v>#REF!</v>
      </c>
      <c r="Y20" s="17" t="e">
        <f t="shared" si="1"/>
        <v>#REF!</v>
      </c>
      <c r="Z20" s="5" t="e">
        <f t="shared" si="2"/>
        <v>#REF!</v>
      </c>
      <c r="AA20" s="5" t="e">
        <f t="shared" si="3"/>
        <v>#REF!</v>
      </c>
      <c r="AB20" s="5" t="e">
        <f t="shared" si="3"/>
        <v>#REF!</v>
      </c>
      <c r="AC20" s="5" t="e">
        <f t="shared" si="3"/>
        <v>#REF!</v>
      </c>
      <c r="AD20" s="5" t="e">
        <f t="shared" si="3"/>
        <v>#REF!</v>
      </c>
    </row>
    <row r="21" spans="1:30" ht="18">
      <c r="A21" s="367">
        <v>4</v>
      </c>
      <c r="B21" s="375" t="s">
        <v>19</v>
      </c>
      <c r="C21" s="10" t="s">
        <v>79</v>
      </c>
      <c r="D21" s="10"/>
      <c r="E21" s="28">
        <v>17722.45</v>
      </c>
      <c r="F21" s="46">
        <v>17146.3</v>
      </c>
      <c r="G21" s="46">
        <v>17165.22</v>
      </c>
      <c r="H21" s="46"/>
      <c r="I21" s="46"/>
      <c r="J21" s="46"/>
      <c r="K21" s="46"/>
      <c r="L21" s="46">
        <v>17173.33</v>
      </c>
      <c r="M21" s="46">
        <v>17187.92</v>
      </c>
      <c r="N21" s="46">
        <v>17131.2</v>
      </c>
      <c r="O21" s="46">
        <v>17136.2</v>
      </c>
      <c r="P21" s="12" t="e">
        <f aca="true" t="shared" si="6" ref="P21:T22">P25+P29+P33+P37</f>
        <v>#REF!</v>
      </c>
      <c r="Q21" s="12" t="e">
        <f t="shared" si="6"/>
        <v>#REF!</v>
      </c>
      <c r="R21" s="12" t="e">
        <f t="shared" si="6"/>
        <v>#REF!</v>
      </c>
      <c r="S21" s="12" t="e">
        <f t="shared" si="6"/>
        <v>#REF!</v>
      </c>
      <c r="T21" s="12" t="e">
        <f t="shared" si="6"/>
        <v>#REF!</v>
      </c>
      <c r="U21" s="17" t="e">
        <f t="shared" si="0"/>
        <v>#REF!</v>
      </c>
      <c r="V21" s="17" t="e">
        <f t="shared" si="1"/>
        <v>#REF!</v>
      </c>
      <c r="W21" s="17" t="e">
        <f t="shared" si="1"/>
        <v>#REF!</v>
      </c>
      <c r="X21" s="17" t="e">
        <f t="shared" si="1"/>
        <v>#REF!</v>
      </c>
      <c r="Y21" s="17" t="e">
        <f t="shared" si="1"/>
        <v>#REF!</v>
      </c>
      <c r="Z21" s="5" t="e">
        <f t="shared" si="2"/>
        <v>#REF!</v>
      </c>
      <c r="AA21" s="5" t="e">
        <f t="shared" si="3"/>
        <v>#REF!</v>
      </c>
      <c r="AB21" s="5" t="e">
        <f t="shared" si="3"/>
        <v>#REF!</v>
      </c>
      <c r="AC21" s="5" t="e">
        <f t="shared" si="3"/>
        <v>#REF!</v>
      </c>
      <c r="AD21" s="5" t="e">
        <f t="shared" si="3"/>
        <v>#REF!</v>
      </c>
    </row>
    <row r="22" spans="1:30" ht="18">
      <c r="A22" s="367"/>
      <c r="B22" s="376"/>
      <c r="C22" s="10" t="s">
        <v>163</v>
      </c>
      <c r="D22" s="10"/>
      <c r="E22" s="28">
        <v>33110.96</v>
      </c>
      <c r="F22" s="46">
        <f>40.53847</f>
        <v>40.53847</v>
      </c>
      <c r="G22" s="46">
        <v>41.8497</v>
      </c>
      <c r="H22" s="46"/>
      <c r="I22" s="46"/>
      <c r="J22" s="46"/>
      <c r="K22" s="46"/>
      <c r="L22" s="46">
        <v>43.92107</v>
      </c>
      <c r="M22" s="46">
        <v>45.71672</v>
      </c>
      <c r="N22" s="46">
        <v>47.16067</v>
      </c>
      <c r="O22" s="46">
        <v>48.73119</v>
      </c>
      <c r="P22" s="12" t="e">
        <f t="shared" si="6"/>
        <v>#REF!</v>
      </c>
      <c r="Q22" s="12" t="e">
        <f t="shared" si="6"/>
        <v>#REF!</v>
      </c>
      <c r="R22" s="12" t="e">
        <f t="shared" si="6"/>
        <v>#REF!</v>
      </c>
      <c r="S22" s="12" t="e">
        <f t="shared" si="6"/>
        <v>#REF!</v>
      </c>
      <c r="T22" s="12" t="e">
        <f t="shared" si="6"/>
        <v>#REF!</v>
      </c>
      <c r="U22" s="17" t="e">
        <f t="shared" si="0"/>
        <v>#REF!</v>
      </c>
      <c r="V22" s="17" t="e">
        <f t="shared" si="1"/>
        <v>#REF!</v>
      </c>
      <c r="W22" s="17" t="e">
        <f t="shared" si="1"/>
        <v>#REF!</v>
      </c>
      <c r="X22" s="17" t="e">
        <f t="shared" si="1"/>
        <v>#REF!</v>
      </c>
      <c r="Y22" s="17" t="e">
        <f t="shared" si="1"/>
        <v>#REF!</v>
      </c>
      <c r="Z22" s="5" t="e">
        <f t="shared" si="2"/>
        <v>#REF!</v>
      </c>
      <c r="AA22" s="5" t="e">
        <f t="shared" si="3"/>
        <v>#REF!</v>
      </c>
      <c r="AB22" s="5" t="e">
        <f t="shared" si="3"/>
        <v>#REF!</v>
      </c>
      <c r="AC22" s="5" t="e">
        <f t="shared" si="3"/>
        <v>#REF!</v>
      </c>
      <c r="AD22" s="5" t="e">
        <f t="shared" si="3"/>
        <v>#REF!</v>
      </c>
    </row>
    <row r="23" spans="1:30" s="7" customFormat="1" ht="18">
      <c r="A23" s="367"/>
      <c r="B23" s="376"/>
      <c r="C23" s="6" t="s">
        <v>24</v>
      </c>
      <c r="D23" s="6"/>
      <c r="E23" s="30">
        <f>IF(E10&gt;0,E21/E$10*100,)</f>
        <v>12.537090544966176</v>
      </c>
      <c r="F23" s="53">
        <f>IF(F10&gt;0,F21/F$10*100,)</f>
        <v>12.360000002883421</v>
      </c>
      <c r="G23" s="53">
        <f aca="true" t="shared" si="7" ref="G23:T23">IF(G10&gt;0,G21/G$10*100,)</f>
        <v>12.31207824141162</v>
      </c>
      <c r="H23" s="53" t="e">
        <f t="shared" si="7"/>
        <v>#REF!</v>
      </c>
      <c r="I23" s="53" t="e">
        <f t="shared" si="7"/>
        <v>#REF!</v>
      </c>
      <c r="J23" s="53" t="e">
        <f t="shared" si="7"/>
        <v>#REF!</v>
      </c>
      <c r="K23" s="53" t="e">
        <f t="shared" si="7"/>
        <v>#REF!</v>
      </c>
      <c r="L23" s="53">
        <f t="shared" si="7"/>
        <v>12.256612112837173</v>
      </c>
      <c r="M23" s="53">
        <f>IF(M10&gt;0,M21/M$10*100,)</f>
        <v>12.20599538161276</v>
      </c>
      <c r="N23" s="53">
        <f t="shared" si="7"/>
        <v>12.105189483821555</v>
      </c>
      <c r="O23" s="53">
        <f>IF(O10&gt;0,O21/O$10*100,)</f>
        <v>12.048479941265752</v>
      </c>
      <c r="P23" s="5" t="e">
        <f t="shared" si="7"/>
        <v>#REF!</v>
      </c>
      <c r="Q23" s="5" t="e">
        <f t="shared" si="7"/>
        <v>#REF!</v>
      </c>
      <c r="R23" s="5" t="e">
        <f t="shared" si="7"/>
        <v>#REF!</v>
      </c>
      <c r="S23" s="5" t="e">
        <f t="shared" si="7"/>
        <v>#REF!</v>
      </c>
      <c r="T23" s="5" t="e">
        <f t="shared" si="7"/>
        <v>#REF!</v>
      </c>
      <c r="U23" s="17" t="e">
        <f>G23-P23</f>
        <v>#REF!</v>
      </c>
      <c r="V23" s="17" t="e">
        <f t="shared" si="1"/>
        <v>#REF!</v>
      </c>
      <c r="W23" s="17" t="e">
        <f t="shared" si="1"/>
        <v>#REF!</v>
      </c>
      <c r="X23" s="17" t="e">
        <f t="shared" si="1"/>
        <v>#REF!</v>
      </c>
      <c r="Y23" s="17" t="e">
        <f t="shared" si="1"/>
        <v>#REF!</v>
      </c>
      <c r="Z23" s="5" t="e">
        <f t="shared" si="2"/>
        <v>#REF!</v>
      </c>
      <c r="AA23" s="5" t="e">
        <f t="shared" si="3"/>
        <v>#REF!</v>
      </c>
      <c r="AB23" s="5" t="e">
        <f t="shared" si="3"/>
        <v>#REF!</v>
      </c>
      <c r="AC23" s="5" t="e">
        <f t="shared" si="3"/>
        <v>#REF!</v>
      </c>
      <c r="AD23" s="5" t="e">
        <f t="shared" si="3"/>
        <v>#REF!</v>
      </c>
    </row>
    <row r="24" spans="1:30" s="7" customFormat="1" ht="18">
      <c r="A24" s="367"/>
      <c r="B24" s="377"/>
      <c r="C24" s="6" t="s">
        <v>25</v>
      </c>
      <c r="D24" s="6"/>
      <c r="E24" s="30">
        <f>IF(E15&gt;0,E21/E$15*100,)</f>
        <v>0</v>
      </c>
      <c r="F24" s="47">
        <f>IF(F15&gt;0,F21/F$15*100,)</f>
        <v>0</v>
      </c>
      <c r="G24" s="47">
        <f aca="true" t="shared" si="8" ref="G24:T24">IF(G15&gt;0,G21/G$15*100,)</f>
        <v>0</v>
      </c>
      <c r="H24" s="47" t="e">
        <f t="shared" si="8"/>
        <v>#REF!</v>
      </c>
      <c r="I24" s="47" t="e">
        <f t="shared" si="8"/>
        <v>#REF!</v>
      </c>
      <c r="J24" s="47" t="e">
        <f t="shared" si="8"/>
        <v>#REF!</v>
      </c>
      <c r="K24" s="47" t="e">
        <f t="shared" si="8"/>
        <v>#REF!</v>
      </c>
      <c r="L24" s="47">
        <f t="shared" si="8"/>
        <v>0</v>
      </c>
      <c r="M24" s="47">
        <f t="shared" si="8"/>
        <v>0</v>
      </c>
      <c r="N24" s="47">
        <f t="shared" si="8"/>
        <v>0</v>
      </c>
      <c r="O24" s="47">
        <f>IF(O15&gt;0,O21/O$15*100,)</f>
        <v>0</v>
      </c>
      <c r="P24" s="5" t="e">
        <f t="shared" si="8"/>
        <v>#REF!</v>
      </c>
      <c r="Q24" s="5" t="e">
        <f t="shared" si="8"/>
        <v>#REF!</v>
      </c>
      <c r="R24" s="5" t="e">
        <f t="shared" si="8"/>
        <v>#REF!</v>
      </c>
      <c r="S24" s="5" t="e">
        <f t="shared" si="8"/>
        <v>#REF!</v>
      </c>
      <c r="T24" s="5" t="e">
        <f t="shared" si="8"/>
        <v>#REF!</v>
      </c>
      <c r="U24" s="17" t="e">
        <f t="shared" si="0"/>
        <v>#REF!</v>
      </c>
      <c r="V24" s="17" t="e">
        <f t="shared" si="1"/>
        <v>#REF!</v>
      </c>
      <c r="W24" s="17" t="e">
        <f t="shared" si="1"/>
        <v>#REF!</v>
      </c>
      <c r="X24" s="17" t="e">
        <f t="shared" si="1"/>
        <v>#REF!</v>
      </c>
      <c r="Y24" s="17" t="e">
        <f t="shared" si="1"/>
        <v>#REF!</v>
      </c>
      <c r="Z24" s="5" t="e">
        <f t="shared" si="2"/>
        <v>#REF!</v>
      </c>
      <c r="AA24" s="5" t="e">
        <f t="shared" si="3"/>
        <v>#REF!</v>
      </c>
      <c r="AB24" s="5" t="e">
        <f t="shared" si="3"/>
        <v>#REF!</v>
      </c>
      <c r="AC24" s="5" t="e">
        <f t="shared" si="3"/>
        <v>#REF!</v>
      </c>
      <c r="AD24" s="5" t="e">
        <f t="shared" si="3"/>
        <v>#REF!</v>
      </c>
    </row>
    <row r="25" spans="1:30" ht="18">
      <c r="A25" s="367" t="s">
        <v>8</v>
      </c>
      <c r="B25" s="366" t="s">
        <v>14</v>
      </c>
      <c r="C25" s="10" t="s">
        <v>79</v>
      </c>
      <c r="D25" s="10"/>
      <c r="E25" s="28">
        <v>0</v>
      </c>
      <c r="F25" s="46">
        <v>0</v>
      </c>
      <c r="G25" s="46"/>
      <c r="H25" s="46" t="e">
        <f>#REF!+#REF!</f>
        <v>#REF!</v>
      </c>
      <c r="I25" s="46" t="e">
        <f>#REF!+#REF!</f>
        <v>#REF!</v>
      </c>
      <c r="J25" s="46" t="e">
        <f>#REF!+#REF!</f>
        <v>#REF!</v>
      </c>
      <c r="K25" s="46" t="e">
        <f>#REF!+#REF!</f>
        <v>#REF!</v>
      </c>
      <c r="L25" s="46"/>
      <c r="M25" s="46"/>
      <c r="N25" s="46"/>
      <c r="O25" s="46"/>
      <c r="P25" s="12" t="e">
        <f>#REF!+#REF!</f>
        <v>#REF!</v>
      </c>
      <c r="Q25" s="12" t="e">
        <f>#REF!+#REF!</f>
        <v>#REF!</v>
      </c>
      <c r="R25" s="12" t="e">
        <f>#REF!+#REF!</f>
        <v>#REF!</v>
      </c>
      <c r="S25" s="12" t="e">
        <f>#REF!+#REF!</f>
        <v>#REF!</v>
      </c>
      <c r="T25" s="12" t="e">
        <f>#REF!+#REF!</f>
        <v>#REF!</v>
      </c>
      <c r="U25" s="17" t="e">
        <f t="shared" si="0"/>
        <v>#REF!</v>
      </c>
      <c r="V25" s="17" t="e">
        <f t="shared" si="1"/>
        <v>#REF!</v>
      </c>
      <c r="W25" s="17" t="e">
        <f t="shared" si="1"/>
        <v>#REF!</v>
      </c>
      <c r="X25" s="17" t="e">
        <f t="shared" si="1"/>
        <v>#REF!</v>
      </c>
      <c r="Y25" s="17" t="e">
        <f t="shared" si="1"/>
        <v>#REF!</v>
      </c>
      <c r="Z25" s="5" t="e">
        <f t="shared" si="2"/>
        <v>#REF!</v>
      </c>
      <c r="AA25" s="5" t="e">
        <f t="shared" si="3"/>
        <v>#REF!</v>
      </c>
      <c r="AB25" s="5" t="e">
        <f t="shared" si="3"/>
        <v>#REF!</v>
      </c>
      <c r="AC25" s="5" t="e">
        <f t="shared" si="3"/>
        <v>#REF!</v>
      </c>
      <c r="AD25" s="5" t="e">
        <f t="shared" si="3"/>
        <v>#REF!</v>
      </c>
    </row>
    <row r="26" spans="1:30" ht="18">
      <c r="A26" s="367"/>
      <c r="B26" s="366"/>
      <c r="C26" s="10" t="s">
        <v>163</v>
      </c>
      <c r="D26" s="10"/>
      <c r="E26" s="28"/>
      <c r="F26" s="46"/>
      <c r="G26" s="46"/>
      <c r="H26" s="46" t="e">
        <f>#REF!+#REF!</f>
        <v>#REF!</v>
      </c>
      <c r="I26" s="46" t="e">
        <f>#REF!+#REF!</f>
        <v>#REF!</v>
      </c>
      <c r="J26" s="46" t="e">
        <f>#REF!+#REF!</f>
        <v>#REF!</v>
      </c>
      <c r="K26" s="46" t="e">
        <f>#REF!+#REF!</f>
        <v>#REF!</v>
      </c>
      <c r="L26" s="46"/>
      <c r="M26" s="46"/>
      <c r="N26" s="46"/>
      <c r="O26" s="46"/>
      <c r="P26" s="12" t="e">
        <f>#REF!+#REF!</f>
        <v>#REF!</v>
      </c>
      <c r="Q26" s="12" t="e">
        <f>#REF!+#REF!</f>
        <v>#REF!</v>
      </c>
      <c r="R26" s="12" t="e">
        <f>#REF!+#REF!</f>
        <v>#REF!</v>
      </c>
      <c r="S26" s="12" t="e">
        <f>#REF!+#REF!</f>
        <v>#REF!</v>
      </c>
      <c r="T26" s="12" t="e">
        <f>#REF!+#REF!</f>
        <v>#REF!</v>
      </c>
      <c r="U26" s="17" t="e">
        <f t="shared" si="0"/>
        <v>#REF!</v>
      </c>
      <c r="V26" s="17" t="e">
        <f t="shared" si="1"/>
        <v>#REF!</v>
      </c>
      <c r="W26" s="17" t="e">
        <f t="shared" si="1"/>
        <v>#REF!</v>
      </c>
      <c r="X26" s="17" t="e">
        <f t="shared" si="1"/>
        <v>#REF!</v>
      </c>
      <c r="Y26" s="17" t="e">
        <f t="shared" si="1"/>
        <v>#REF!</v>
      </c>
      <c r="Z26" s="5" t="e">
        <f t="shared" si="2"/>
        <v>#REF!</v>
      </c>
      <c r="AA26" s="5" t="e">
        <f t="shared" si="3"/>
        <v>#REF!</v>
      </c>
      <c r="AB26" s="5" t="e">
        <f t="shared" si="3"/>
        <v>#REF!</v>
      </c>
      <c r="AC26" s="5" t="e">
        <f t="shared" si="3"/>
        <v>#REF!</v>
      </c>
      <c r="AD26" s="5" t="e">
        <f t="shared" si="3"/>
        <v>#REF!</v>
      </c>
    </row>
    <row r="27" spans="1:30" s="7" customFormat="1" ht="18">
      <c r="A27" s="367"/>
      <c r="B27" s="366"/>
      <c r="C27" s="6" t="s">
        <v>20</v>
      </c>
      <c r="D27" s="6"/>
      <c r="E27" s="30"/>
      <c r="F27" s="47"/>
      <c r="G27" s="47">
        <f aca="true" t="shared" si="9" ref="G27:T27">IF(G11&gt;0,G25/G$11*100,)</f>
        <v>0</v>
      </c>
      <c r="H27" s="47" t="e">
        <f t="shared" si="9"/>
        <v>#REF!</v>
      </c>
      <c r="I27" s="47" t="e">
        <f t="shared" si="9"/>
        <v>#REF!</v>
      </c>
      <c r="J27" s="47" t="e">
        <f t="shared" si="9"/>
        <v>#REF!</v>
      </c>
      <c r="K27" s="47" t="e">
        <f t="shared" si="9"/>
        <v>#REF!</v>
      </c>
      <c r="L27" s="47"/>
      <c r="M27" s="47"/>
      <c r="N27" s="47"/>
      <c r="O27" s="47"/>
      <c r="P27" s="5" t="e">
        <f t="shared" si="9"/>
        <v>#REF!</v>
      </c>
      <c r="Q27" s="5" t="e">
        <f t="shared" si="9"/>
        <v>#REF!</v>
      </c>
      <c r="R27" s="5" t="e">
        <f t="shared" si="9"/>
        <v>#REF!</v>
      </c>
      <c r="S27" s="5" t="e">
        <f t="shared" si="9"/>
        <v>#REF!</v>
      </c>
      <c r="T27" s="5" t="e">
        <f t="shared" si="9"/>
        <v>#REF!</v>
      </c>
      <c r="U27" s="17" t="e">
        <f t="shared" si="0"/>
        <v>#REF!</v>
      </c>
      <c r="V27" s="17" t="e">
        <f t="shared" si="1"/>
        <v>#REF!</v>
      </c>
      <c r="W27" s="17" t="e">
        <f t="shared" si="1"/>
        <v>#REF!</v>
      </c>
      <c r="X27" s="17" t="e">
        <f t="shared" si="1"/>
        <v>#REF!</v>
      </c>
      <c r="Y27" s="17" t="e">
        <f t="shared" si="1"/>
        <v>#REF!</v>
      </c>
      <c r="Z27" s="5" t="e">
        <f t="shared" si="2"/>
        <v>#REF!</v>
      </c>
      <c r="AA27" s="5" t="e">
        <f t="shared" si="3"/>
        <v>#REF!</v>
      </c>
      <c r="AB27" s="5" t="e">
        <f t="shared" si="3"/>
        <v>#REF!</v>
      </c>
      <c r="AC27" s="5" t="e">
        <f t="shared" si="3"/>
        <v>#REF!</v>
      </c>
      <c r="AD27" s="5" t="e">
        <f t="shared" si="3"/>
        <v>#REF!</v>
      </c>
    </row>
    <row r="28" spans="1:30" s="7" customFormat="1" ht="18">
      <c r="A28" s="367"/>
      <c r="B28" s="366"/>
      <c r="C28" s="6" t="s">
        <v>33</v>
      </c>
      <c r="D28" s="6"/>
      <c r="E28" s="30"/>
      <c r="F28" s="47"/>
      <c r="G28" s="47">
        <f aca="true" t="shared" si="10" ref="G28:T28">IF(G17&gt;0,G25/G$17*100,)</f>
        <v>0</v>
      </c>
      <c r="H28" s="47" t="e">
        <f t="shared" si="10"/>
        <v>#REF!</v>
      </c>
      <c r="I28" s="47" t="e">
        <f t="shared" si="10"/>
        <v>#REF!</v>
      </c>
      <c r="J28" s="47" t="e">
        <f t="shared" si="10"/>
        <v>#REF!</v>
      </c>
      <c r="K28" s="47" t="e">
        <f t="shared" si="10"/>
        <v>#REF!</v>
      </c>
      <c r="L28" s="47"/>
      <c r="M28" s="47"/>
      <c r="N28" s="47"/>
      <c r="O28" s="47"/>
      <c r="P28" s="5" t="e">
        <f t="shared" si="10"/>
        <v>#REF!</v>
      </c>
      <c r="Q28" s="5" t="e">
        <f t="shared" si="10"/>
        <v>#REF!</v>
      </c>
      <c r="R28" s="5" t="e">
        <f t="shared" si="10"/>
        <v>#REF!</v>
      </c>
      <c r="S28" s="5" t="e">
        <f t="shared" si="10"/>
        <v>#REF!</v>
      </c>
      <c r="T28" s="5" t="e">
        <f t="shared" si="10"/>
        <v>#REF!</v>
      </c>
      <c r="U28" s="17" t="e">
        <f t="shared" si="0"/>
        <v>#REF!</v>
      </c>
      <c r="V28" s="17" t="e">
        <f t="shared" si="1"/>
        <v>#REF!</v>
      </c>
      <c r="W28" s="17" t="e">
        <f t="shared" si="1"/>
        <v>#REF!</v>
      </c>
      <c r="X28" s="17" t="e">
        <f t="shared" si="1"/>
        <v>#REF!</v>
      </c>
      <c r="Y28" s="17" t="e">
        <f t="shared" si="1"/>
        <v>#REF!</v>
      </c>
      <c r="Z28" s="5" t="e">
        <f t="shared" si="2"/>
        <v>#REF!</v>
      </c>
      <c r="AA28" s="5" t="e">
        <f t="shared" si="3"/>
        <v>#REF!</v>
      </c>
      <c r="AB28" s="5" t="e">
        <f t="shared" si="3"/>
        <v>#REF!</v>
      </c>
      <c r="AC28" s="5" t="e">
        <f t="shared" si="3"/>
        <v>#REF!</v>
      </c>
      <c r="AD28" s="5" t="e">
        <f t="shared" si="3"/>
        <v>#REF!</v>
      </c>
    </row>
    <row r="29" spans="1:30" ht="18">
      <c r="A29" s="367" t="s">
        <v>10</v>
      </c>
      <c r="B29" s="366" t="s">
        <v>15</v>
      </c>
      <c r="C29" s="10" t="s">
        <v>79</v>
      </c>
      <c r="D29" s="10"/>
      <c r="E29" s="28"/>
      <c r="F29" s="46"/>
      <c r="G29" s="46"/>
      <c r="H29" s="46" t="e">
        <f>#REF!+#REF!</f>
        <v>#REF!</v>
      </c>
      <c r="I29" s="46" t="e">
        <f>#REF!+#REF!</f>
        <v>#REF!</v>
      </c>
      <c r="J29" s="46" t="e">
        <f>#REF!+#REF!</f>
        <v>#REF!</v>
      </c>
      <c r="K29" s="46" t="e">
        <f>#REF!+#REF!</f>
        <v>#REF!</v>
      </c>
      <c r="L29" s="46"/>
      <c r="M29" s="46"/>
      <c r="N29" s="46"/>
      <c r="O29" s="46"/>
      <c r="P29" s="12" t="e">
        <f>#REF!+#REF!</f>
        <v>#REF!</v>
      </c>
      <c r="Q29" s="12" t="e">
        <f>#REF!+#REF!</f>
        <v>#REF!</v>
      </c>
      <c r="R29" s="12" t="e">
        <f>#REF!+#REF!</f>
        <v>#REF!</v>
      </c>
      <c r="S29" s="12" t="e">
        <f>#REF!+#REF!</f>
        <v>#REF!</v>
      </c>
      <c r="T29" s="12" t="e">
        <f>#REF!+#REF!</f>
        <v>#REF!</v>
      </c>
      <c r="U29" s="17" t="e">
        <f t="shared" si="0"/>
        <v>#REF!</v>
      </c>
      <c r="V29" s="17" t="e">
        <f t="shared" si="1"/>
        <v>#REF!</v>
      </c>
      <c r="W29" s="17" t="e">
        <f t="shared" si="1"/>
        <v>#REF!</v>
      </c>
      <c r="X29" s="17" t="e">
        <f t="shared" si="1"/>
        <v>#REF!</v>
      </c>
      <c r="Y29" s="17" t="e">
        <f t="shared" si="1"/>
        <v>#REF!</v>
      </c>
      <c r="Z29" s="5" t="e">
        <f t="shared" si="2"/>
        <v>#REF!</v>
      </c>
      <c r="AA29" s="5" t="e">
        <f t="shared" si="3"/>
        <v>#REF!</v>
      </c>
      <c r="AB29" s="5" t="e">
        <f t="shared" si="3"/>
        <v>#REF!</v>
      </c>
      <c r="AC29" s="5" t="e">
        <f t="shared" si="3"/>
        <v>#REF!</v>
      </c>
      <c r="AD29" s="5" t="e">
        <f t="shared" si="3"/>
        <v>#REF!</v>
      </c>
    </row>
    <row r="30" spans="1:30" ht="18">
      <c r="A30" s="367"/>
      <c r="B30" s="366"/>
      <c r="C30" s="10" t="s">
        <v>163</v>
      </c>
      <c r="D30" s="10"/>
      <c r="E30" s="28"/>
      <c r="F30" s="46"/>
      <c r="G30" s="46"/>
      <c r="H30" s="46" t="e">
        <f>#REF!+#REF!</f>
        <v>#REF!</v>
      </c>
      <c r="I30" s="46" t="e">
        <f>#REF!+#REF!</f>
        <v>#REF!</v>
      </c>
      <c r="J30" s="46" t="e">
        <f>#REF!+#REF!</f>
        <v>#REF!</v>
      </c>
      <c r="K30" s="46" t="e">
        <f>#REF!+#REF!</f>
        <v>#REF!</v>
      </c>
      <c r="L30" s="46"/>
      <c r="M30" s="46"/>
      <c r="N30" s="46"/>
      <c r="O30" s="46"/>
      <c r="P30" s="12" t="e">
        <f>#REF!+#REF!</f>
        <v>#REF!</v>
      </c>
      <c r="Q30" s="12" t="e">
        <f>#REF!+#REF!</f>
        <v>#REF!</v>
      </c>
      <c r="R30" s="12" t="e">
        <f>#REF!+#REF!</f>
        <v>#REF!</v>
      </c>
      <c r="S30" s="12" t="e">
        <f>#REF!+#REF!</f>
        <v>#REF!</v>
      </c>
      <c r="T30" s="12" t="e">
        <f>#REF!+#REF!</f>
        <v>#REF!</v>
      </c>
      <c r="U30" s="17" t="e">
        <f t="shared" si="0"/>
        <v>#REF!</v>
      </c>
      <c r="V30" s="17" t="e">
        <f t="shared" si="1"/>
        <v>#REF!</v>
      </c>
      <c r="W30" s="17" t="e">
        <f t="shared" si="1"/>
        <v>#REF!</v>
      </c>
      <c r="X30" s="17" t="e">
        <f t="shared" si="1"/>
        <v>#REF!</v>
      </c>
      <c r="Y30" s="17" t="e">
        <f t="shared" si="1"/>
        <v>#REF!</v>
      </c>
      <c r="Z30" s="5" t="e">
        <f t="shared" si="2"/>
        <v>#REF!</v>
      </c>
      <c r="AA30" s="5" t="e">
        <f t="shared" si="3"/>
        <v>#REF!</v>
      </c>
      <c r="AB30" s="5" t="e">
        <f t="shared" si="3"/>
        <v>#REF!</v>
      </c>
      <c r="AC30" s="5" t="e">
        <f t="shared" si="3"/>
        <v>#REF!</v>
      </c>
      <c r="AD30" s="5" t="e">
        <f t="shared" si="3"/>
        <v>#REF!</v>
      </c>
    </row>
    <row r="31" spans="1:30" s="7" customFormat="1" ht="18">
      <c r="A31" s="367"/>
      <c r="B31" s="366"/>
      <c r="C31" s="6" t="s">
        <v>21</v>
      </c>
      <c r="D31" s="6"/>
      <c r="E31" s="30"/>
      <c r="F31" s="47"/>
      <c r="G31" s="47">
        <f aca="true" t="shared" si="11" ref="G31:T31">IF(G12&gt;0,G29/G$12*100,)</f>
        <v>0</v>
      </c>
      <c r="H31" s="47" t="e">
        <f t="shared" si="11"/>
        <v>#REF!</v>
      </c>
      <c r="I31" s="47" t="e">
        <f t="shared" si="11"/>
        <v>#REF!</v>
      </c>
      <c r="J31" s="47" t="e">
        <f t="shared" si="11"/>
        <v>#REF!</v>
      </c>
      <c r="K31" s="47" t="e">
        <f t="shared" si="11"/>
        <v>#REF!</v>
      </c>
      <c r="L31" s="47"/>
      <c r="M31" s="47"/>
      <c r="N31" s="47"/>
      <c r="O31" s="47"/>
      <c r="P31" s="5" t="e">
        <f t="shared" si="11"/>
        <v>#REF!</v>
      </c>
      <c r="Q31" s="5" t="e">
        <f t="shared" si="11"/>
        <v>#REF!</v>
      </c>
      <c r="R31" s="5" t="e">
        <f t="shared" si="11"/>
        <v>#REF!</v>
      </c>
      <c r="S31" s="5" t="e">
        <f t="shared" si="11"/>
        <v>#REF!</v>
      </c>
      <c r="T31" s="5" t="e">
        <f t="shared" si="11"/>
        <v>#REF!</v>
      </c>
      <c r="U31" s="17" t="e">
        <f t="shared" si="0"/>
        <v>#REF!</v>
      </c>
      <c r="V31" s="17" t="e">
        <f t="shared" si="1"/>
        <v>#REF!</v>
      </c>
      <c r="W31" s="17" t="e">
        <f t="shared" si="1"/>
        <v>#REF!</v>
      </c>
      <c r="X31" s="17" t="e">
        <f t="shared" si="1"/>
        <v>#REF!</v>
      </c>
      <c r="Y31" s="17" t="e">
        <f t="shared" si="1"/>
        <v>#REF!</v>
      </c>
      <c r="Z31" s="5" t="e">
        <f t="shared" si="2"/>
        <v>#REF!</v>
      </c>
      <c r="AA31" s="5" t="e">
        <f t="shared" si="3"/>
        <v>#REF!</v>
      </c>
      <c r="AB31" s="5" t="e">
        <f t="shared" si="3"/>
        <v>#REF!</v>
      </c>
      <c r="AC31" s="5" t="e">
        <f t="shared" si="3"/>
        <v>#REF!</v>
      </c>
      <c r="AD31" s="5" t="e">
        <f t="shared" si="3"/>
        <v>#REF!</v>
      </c>
    </row>
    <row r="32" spans="1:30" s="7" customFormat="1" ht="18">
      <c r="A32" s="367"/>
      <c r="B32" s="366"/>
      <c r="C32" s="6" t="s">
        <v>34</v>
      </c>
      <c r="D32" s="6"/>
      <c r="E32" s="30"/>
      <c r="F32" s="47"/>
      <c r="G32" s="47">
        <f aca="true" t="shared" si="12" ref="G32:T32">IF(G18&gt;0,G29/G$18*100,)</f>
        <v>0</v>
      </c>
      <c r="H32" s="47" t="e">
        <f t="shared" si="12"/>
        <v>#REF!</v>
      </c>
      <c r="I32" s="47" t="e">
        <f t="shared" si="12"/>
        <v>#REF!</v>
      </c>
      <c r="J32" s="47" t="e">
        <f t="shared" si="12"/>
        <v>#REF!</v>
      </c>
      <c r="K32" s="47" t="e">
        <f t="shared" si="12"/>
        <v>#REF!</v>
      </c>
      <c r="L32" s="47"/>
      <c r="M32" s="47"/>
      <c r="N32" s="47"/>
      <c r="O32" s="47"/>
      <c r="P32" s="5" t="e">
        <f t="shared" si="12"/>
        <v>#REF!</v>
      </c>
      <c r="Q32" s="5" t="e">
        <f t="shared" si="12"/>
        <v>#REF!</v>
      </c>
      <c r="R32" s="5" t="e">
        <f t="shared" si="12"/>
        <v>#REF!</v>
      </c>
      <c r="S32" s="5" t="e">
        <f t="shared" si="12"/>
        <v>#REF!</v>
      </c>
      <c r="T32" s="5" t="e">
        <f t="shared" si="12"/>
        <v>#REF!</v>
      </c>
      <c r="U32" s="17" t="e">
        <f t="shared" si="0"/>
        <v>#REF!</v>
      </c>
      <c r="V32" s="17" t="e">
        <f t="shared" si="1"/>
        <v>#REF!</v>
      </c>
      <c r="W32" s="17" t="e">
        <f t="shared" si="1"/>
        <v>#REF!</v>
      </c>
      <c r="X32" s="17" t="e">
        <f t="shared" si="1"/>
        <v>#REF!</v>
      </c>
      <c r="Y32" s="17" t="e">
        <f t="shared" si="1"/>
        <v>#REF!</v>
      </c>
      <c r="Z32" s="5" t="e">
        <f t="shared" si="2"/>
        <v>#REF!</v>
      </c>
      <c r="AA32" s="5" t="e">
        <f t="shared" si="3"/>
        <v>#REF!</v>
      </c>
      <c r="AB32" s="5" t="e">
        <f t="shared" si="3"/>
        <v>#REF!</v>
      </c>
      <c r="AC32" s="5" t="e">
        <f t="shared" si="3"/>
        <v>#REF!</v>
      </c>
      <c r="AD32" s="5" t="e">
        <f t="shared" si="3"/>
        <v>#REF!</v>
      </c>
    </row>
    <row r="33" spans="1:30" ht="18">
      <c r="A33" s="367" t="s">
        <v>31</v>
      </c>
      <c r="B33" s="366" t="s">
        <v>16</v>
      </c>
      <c r="C33" s="10" t="s">
        <v>79</v>
      </c>
      <c r="D33" s="10"/>
      <c r="E33" s="28">
        <v>8819.18</v>
      </c>
      <c r="F33" s="46">
        <v>8532.47</v>
      </c>
      <c r="G33" s="46">
        <v>8541.88</v>
      </c>
      <c r="H33" s="46"/>
      <c r="I33" s="46"/>
      <c r="J33" s="46"/>
      <c r="K33" s="46"/>
      <c r="L33" s="46">
        <v>8618.92</v>
      </c>
      <c r="M33" s="46">
        <v>8631.98</v>
      </c>
      <c r="N33" s="46">
        <v>8675.14</v>
      </c>
      <c r="O33" s="46">
        <v>8718.52</v>
      </c>
      <c r="P33" s="12" t="e">
        <f>#REF!+#REF!</f>
        <v>#REF!</v>
      </c>
      <c r="Q33" s="12" t="e">
        <f>#REF!+#REF!</f>
        <v>#REF!</v>
      </c>
      <c r="R33" s="12" t="e">
        <f>#REF!+#REF!</f>
        <v>#REF!</v>
      </c>
      <c r="S33" s="12" t="e">
        <f>#REF!+#REF!</f>
        <v>#REF!</v>
      </c>
      <c r="T33" s="12" t="e">
        <f>#REF!+#REF!</f>
        <v>#REF!</v>
      </c>
      <c r="U33" s="17" t="e">
        <f t="shared" si="0"/>
        <v>#REF!</v>
      </c>
      <c r="V33" s="17" t="e">
        <f t="shared" si="1"/>
        <v>#REF!</v>
      </c>
      <c r="W33" s="17" t="e">
        <f t="shared" si="1"/>
        <v>#REF!</v>
      </c>
      <c r="X33" s="17" t="e">
        <f t="shared" si="1"/>
        <v>#REF!</v>
      </c>
      <c r="Y33" s="17" t="e">
        <f t="shared" si="1"/>
        <v>#REF!</v>
      </c>
      <c r="Z33" s="5" t="e">
        <f t="shared" si="2"/>
        <v>#REF!</v>
      </c>
      <c r="AA33" s="5" t="e">
        <f t="shared" si="3"/>
        <v>#REF!</v>
      </c>
      <c r="AB33" s="5" t="e">
        <f t="shared" si="3"/>
        <v>#REF!</v>
      </c>
      <c r="AC33" s="5" t="e">
        <f t="shared" si="3"/>
        <v>#REF!</v>
      </c>
      <c r="AD33" s="5" t="e">
        <f t="shared" si="3"/>
        <v>#REF!</v>
      </c>
    </row>
    <row r="34" spans="1:30" ht="18">
      <c r="A34" s="367"/>
      <c r="B34" s="366"/>
      <c r="C34" s="10" t="s">
        <v>163</v>
      </c>
      <c r="D34" s="10"/>
      <c r="E34" s="28">
        <v>16476.93</v>
      </c>
      <c r="F34" s="46">
        <v>20.17306</v>
      </c>
      <c r="G34" s="46">
        <v>20.82555</v>
      </c>
      <c r="H34" s="46"/>
      <c r="I34" s="46"/>
      <c r="J34" s="46"/>
      <c r="K34" s="46"/>
      <c r="L34" s="46">
        <v>22.043</v>
      </c>
      <c r="M34" s="46">
        <v>22.96</v>
      </c>
      <c r="N34" s="46">
        <v>23.881888</v>
      </c>
      <c r="O34" s="46">
        <v>24.793352</v>
      </c>
      <c r="P34" s="12" t="e">
        <f>#REF!+#REF!</f>
        <v>#REF!</v>
      </c>
      <c r="Q34" s="12" t="e">
        <f>#REF!+#REF!</f>
        <v>#REF!</v>
      </c>
      <c r="R34" s="12" t="e">
        <f>#REF!+#REF!</f>
        <v>#REF!</v>
      </c>
      <c r="S34" s="12" t="e">
        <f>#REF!+#REF!</f>
        <v>#REF!</v>
      </c>
      <c r="T34" s="12" t="e">
        <f>#REF!+#REF!</f>
        <v>#REF!</v>
      </c>
      <c r="U34" s="17" t="e">
        <f t="shared" si="0"/>
        <v>#REF!</v>
      </c>
      <c r="V34" s="17" t="e">
        <f t="shared" si="1"/>
        <v>#REF!</v>
      </c>
      <c r="W34" s="17" t="e">
        <f t="shared" si="1"/>
        <v>#REF!</v>
      </c>
      <c r="X34" s="17" t="e">
        <f t="shared" si="1"/>
        <v>#REF!</v>
      </c>
      <c r="Y34" s="17" t="e">
        <f t="shared" si="1"/>
        <v>#REF!</v>
      </c>
      <c r="Z34" s="5" t="e">
        <f t="shared" si="2"/>
        <v>#REF!</v>
      </c>
      <c r="AA34" s="5" t="e">
        <f t="shared" si="3"/>
        <v>#REF!</v>
      </c>
      <c r="AB34" s="5" t="e">
        <f t="shared" si="3"/>
        <v>#REF!</v>
      </c>
      <c r="AC34" s="5" t="e">
        <f t="shared" si="3"/>
        <v>#REF!</v>
      </c>
      <c r="AD34" s="5" t="e">
        <f t="shared" si="3"/>
        <v>#REF!</v>
      </c>
    </row>
    <row r="35" spans="1:30" s="7" customFormat="1" ht="18">
      <c r="A35" s="367"/>
      <c r="B35" s="366"/>
      <c r="C35" s="6" t="s">
        <v>22</v>
      </c>
      <c r="D35" s="6"/>
      <c r="E35" s="30">
        <f>IF(E13&gt;0,E33/E$13*100,)</f>
        <v>11.046511263792045</v>
      </c>
      <c r="F35" s="53">
        <f>IF(F13&gt;0,F33/F$13*100,)</f>
        <v>10.89039520563104</v>
      </c>
      <c r="G35" s="53">
        <f>IF(G13&gt;0,G33/G$13*100,)</f>
        <v>10.848165209387005</v>
      </c>
      <c r="H35" s="53" t="e">
        <f aca="true" t="shared" si="13" ref="H35:T35">IF(H13&gt;0,H33/H$13*100,)</f>
        <v>#REF!</v>
      </c>
      <c r="I35" s="53" t="e">
        <f t="shared" si="13"/>
        <v>#REF!</v>
      </c>
      <c r="J35" s="53" t="e">
        <f t="shared" si="13"/>
        <v>#REF!</v>
      </c>
      <c r="K35" s="53" t="e">
        <f t="shared" si="13"/>
        <v>#REF!</v>
      </c>
      <c r="L35" s="53">
        <f>IF(L13&gt;0,L33/L$13*100,)</f>
        <v>10.8915482873232</v>
      </c>
      <c r="M35" s="53">
        <f>IF(M13&gt;0,M33/M$13*100,)</f>
        <v>10.796851244636427</v>
      </c>
      <c r="N35" s="53">
        <f>IF(N13&gt;0,N33/N$13*100,)</f>
        <v>10.853860352420096</v>
      </c>
      <c r="O35" s="53">
        <f>IF(O13&gt;0,O33/O$13*100,)</f>
        <v>10.85386487457861</v>
      </c>
      <c r="P35" s="5" t="e">
        <f t="shared" si="13"/>
        <v>#REF!</v>
      </c>
      <c r="Q35" s="5" t="e">
        <f t="shared" si="13"/>
        <v>#REF!</v>
      </c>
      <c r="R35" s="5" t="e">
        <f t="shared" si="13"/>
        <v>#REF!</v>
      </c>
      <c r="S35" s="5" t="e">
        <f t="shared" si="13"/>
        <v>#REF!</v>
      </c>
      <c r="T35" s="5" t="e">
        <f t="shared" si="13"/>
        <v>#REF!</v>
      </c>
      <c r="U35" s="17" t="e">
        <f t="shared" si="0"/>
        <v>#REF!</v>
      </c>
      <c r="V35" s="17" t="e">
        <f t="shared" si="1"/>
        <v>#REF!</v>
      </c>
      <c r="W35" s="17" t="e">
        <f t="shared" si="1"/>
        <v>#REF!</v>
      </c>
      <c r="X35" s="17" t="e">
        <f t="shared" si="1"/>
        <v>#REF!</v>
      </c>
      <c r="Y35" s="17" t="e">
        <f t="shared" si="1"/>
        <v>#REF!</v>
      </c>
      <c r="Z35" s="5" t="e">
        <f t="shared" si="2"/>
        <v>#REF!</v>
      </c>
      <c r="AA35" s="5" t="e">
        <f t="shared" si="3"/>
        <v>#REF!</v>
      </c>
      <c r="AB35" s="5" t="e">
        <f t="shared" si="3"/>
        <v>#REF!</v>
      </c>
      <c r="AC35" s="5" t="e">
        <f t="shared" si="3"/>
        <v>#REF!</v>
      </c>
      <c r="AD35" s="5" t="e">
        <f t="shared" si="3"/>
        <v>#REF!</v>
      </c>
    </row>
    <row r="36" spans="1:30" s="7" customFormat="1" ht="18">
      <c r="A36" s="367"/>
      <c r="B36" s="366"/>
      <c r="C36" s="6" t="s">
        <v>35</v>
      </c>
      <c r="D36" s="6"/>
      <c r="E36" s="30">
        <f>IF(E19&gt;0,E33/E$19*100,)</f>
        <v>11.046511263792045</v>
      </c>
      <c r="F36" s="53">
        <f>IF(F19&gt;0,F33/F$19*100,)</f>
        <v>10.89039520563104</v>
      </c>
      <c r="G36" s="53">
        <f aca="true" t="shared" si="14" ref="G36:T36">IF(G19&gt;0,G33/G$19*100,)</f>
        <v>10.848165209387005</v>
      </c>
      <c r="H36" s="53" t="e">
        <f t="shared" si="14"/>
        <v>#REF!</v>
      </c>
      <c r="I36" s="53" t="e">
        <f t="shared" si="14"/>
        <v>#REF!</v>
      </c>
      <c r="J36" s="53" t="e">
        <f t="shared" si="14"/>
        <v>#REF!</v>
      </c>
      <c r="K36" s="53" t="e">
        <f t="shared" si="14"/>
        <v>#REF!</v>
      </c>
      <c r="L36" s="53">
        <f t="shared" si="14"/>
        <v>10.8915482873232</v>
      </c>
      <c r="M36" s="53">
        <f t="shared" si="14"/>
        <v>10.796851244636427</v>
      </c>
      <c r="N36" s="53">
        <f t="shared" si="14"/>
        <v>10.853860352420096</v>
      </c>
      <c r="O36" s="53">
        <f>IF(O19&gt;0,O33/O$19*100,)</f>
        <v>10.85386487457861</v>
      </c>
      <c r="P36" s="5" t="e">
        <f t="shared" si="14"/>
        <v>#REF!</v>
      </c>
      <c r="Q36" s="5" t="e">
        <f t="shared" si="14"/>
        <v>#REF!</v>
      </c>
      <c r="R36" s="5" t="e">
        <f t="shared" si="14"/>
        <v>#REF!</v>
      </c>
      <c r="S36" s="5" t="e">
        <f t="shared" si="14"/>
        <v>#REF!</v>
      </c>
      <c r="T36" s="5" t="e">
        <f t="shared" si="14"/>
        <v>#REF!</v>
      </c>
      <c r="U36" s="17" t="e">
        <f t="shared" si="0"/>
        <v>#REF!</v>
      </c>
      <c r="V36" s="17" t="e">
        <f t="shared" si="1"/>
        <v>#REF!</v>
      </c>
      <c r="W36" s="17" t="e">
        <f t="shared" si="1"/>
        <v>#REF!</v>
      </c>
      <c r="X36" s="17" t="e">
        <f t="shared" si="1"/>
        <v>#REF!</v>
      </c>
      <c r="Y36" s="17" t="e">
        <f t="shared" si="1"/>
        <v>#REF!</v>
      </c>
      <c r="Z36" s="5" t="e">
        <f t="shared" si="2"/>
        <v>#REF!</v>
      </c>
      <c r="AA36" s="5" t="e">
        <f t="shared" si="3"/>
        <v>#REF!</v>
      </c>
      <c r="AB36" s="5" t="e">
        <f t="shared" si="3"/>
        <v>#REF!</v>
      </c>
      <c r="AC36" s="5" t="e">
        <f t="shared" si="3"/>
        <v>#REF!</v>
      </c>
      <c r="AD36" s="5" t="e">
        <f t="shared" si="3"/>
        <v>#REF!</v>
      </c>
    </row>
    <row r="37" spans="1:30" ht="18">
      <c r="A37" s="367" t="s">
        <v>32</v>
      </c>
      <c r="B37" s="366" t="s">
        <v>17</v>
      </c>
      <c r="C37" s="10" t="s">
        <v>79</v>
      </c>
      <c r="D37" s="10"/>
      <c r="E37" s="28">
        <v>8903.27</v>
      </c>
      <c r="F37" s="46">
        <v>8613.83</v>
      </c>
      <c r="G37" s="46">
        <v>8623.34</v>
      </c>
      <c r="H37" s="46" t="e">
        <f>#REF!+#REF!</f>
        <v>#REF!</v>
      </c>
      <c r="I37" s="46" t="e">
        <f>#REF!+#REF!</f>
        <v>#REF!</v>
      </c>
      <c r="J37" s="46" t="e">
        <f>#REF!+#REF!</f>
        <v>#REF!</v>
      </c>
      <c r="K37" s="46" t="e">
        <f>#REF!+#REF!</f>
        <v>#REF!</v>
      </c>
      <c r="L37" s="46">
        <v>8554.41</v>
      </c>
      <c r="M37" s="46">
        <v>8555.94</v>
      </c>
      <c r="N37" s="46">
        <v>8456.06</v>
      </c>
      <c r="O37" s="46">
        <v>8417.68</v>
      </c>
      <c r="P37" s="12" t="e">
        <f>#REF!+#REF!</f>
        <v>#REF!</v>
      </c>
      <c r="Q37" s="12" t="e">
        <f>#REF!+#REF!</f>
        <v>#REF!</v>
      </c>
      <c r="R37" s="12" t="e">
        <f>#REF!+#REF!</f>
        <v>#REF!</v>
      </c>
      <c r="S37" s="12" t="e">
        <f>#REF!+#REF!</f>
        <v>#REF!</v>
      </c>
      <c r="T37" s="12" t="e">
        <f>#REF!+#REF!</f>
        <v>#REF!</v>
      </c>
      <c r="U37" s="17" t="e">
        <f t="shared" si="0"/>
        <v>#REF!</v>
      </c>
      <c r="V37" s="17" t="e">
        <f t="shared" si="1"/>
        <v>#REF!</v>
      </c>
      <c r="W37" s="17" t="e">
        <f t="shared" si="1"/>
        <v>#REF!</v>
      </c>
      <c r="X37" s="17" t="e">
        <f t="shared" si="1"/>
        <v>#REF!</v>
      </c>
      <c r="Y37" s="17" t="e">
        <f t="shared" si="1"/>
        <v>#REF!</v>
      </c>
      <c r="Z37" s="5" t="e">
        <f t="shared" si="2"/>
        <v>#REF!</v>
      </c>
      <c r="AA37" s="5" t="e">
        <f t="shared" si="3"/>
        <v>#REF!</v>
      </c>
      <c r="AB37" s="5" t="e">
        <f t="shared" si="3"/>
        <v>#REF!</v>
      </c>
      <c r="AC37" s="5" t="e">
        <f t="shared" si="3"/>
        <v>#REF!</v>
      </c>
      <c r="AD37" s="5" t="e">
        <f t="shared" si="3"/>
        <v>#REF!</v>
      </c>
    </row>
    <row r="38" spans="1:30" ht="18">
      <c r="A38" s="367"/>
      <c r="B38" s="366"/>
      <c r="C38" s="10" t="s">
        <v>163</v>
      </c>
      <c r="D38" s="10"/>
      <c r="E38" s="28">
        <v>16634.03</v>
      </c>
      <c r="F38" s="46">
        <v>20.36541</v>
      </c>
      <c r="G38" s="46">
        <v>21.02415</v>
      </c>
      <c r="H38" s="46"/>
      <c r="I38" s="46"/>
      <c r="J38" s="46"/>
      <c r="K38" s="46"/>
      <c r="L38" s="46">
        <v>21.878</v>
      </c>
      <c r="M38" s="46">
        <v>22.757</v>
      </c>
      <c r="N38" s="46">
        <v>23.27878</v>
      </c>
      <c r="O38" s="46">
        <v>23.93783</v>
      </c>
      <c r="P38" s="12" t="e">
        <f>#REF!+#REF!</f>
        <v>#REF!</v>
      </c>
      <c r="Q38" s="12" t="e">
        <f>#REF!+#REF!</f>
        <v>#REF!</v>
      </c>
      <c r="R38" s="12" t="e">
        <f>#REF!+#REF!</f>
        <v>#REF!</v>
      </c>
      <c r="S38" s="12" t="e">
        <f>#REF!+#REF!</f>
        <v>#REF!</v>
      </c>
      <c r="T38" s="12" t="e">
        <f>#REF!+#REF!</f>
        <v>#REF!</v>
      </c>
      <c r="U38" s="17" t="e">
        <f t="shared" si="0"/>
        <v>#REF!</v>
      </c>
      <c r="V38" s="17" t="e">
        <f t="shared" si="1"/>
        <v>#REF!</v>
      </c>
      <c r="W38" s="17" t="e">
        <f t="shared" si="1"/>
        <v>#REF!</v>
      </c>
      <c r="X38" s="17" t="e">
        <f t="shared" si="1"/>
        <v>#REF!</v>
      </c>
      <c r="Y38" s="17" t="e">
        <f t="shared" si="1"/>
        <v>#REF!</v>
      </c>
      <c r="Z38" s="5" t="e">
        <f t="shared" si="2"/>
        <v>#REF!</v>
      </c>
      <c r="AA38" s="5" t="e">
        <f t="shared" si="3"/>
        <v>#REF!</v>
      </c>
      <c r="AB38" s="5" t="e">
        <f t="shared" si="3"/>
        <v>#REF!</v>
      </c>
      <c r="AC38" s="5" t="e">
        <f t="shared" si="3"/>
        <v>#REF!</v>
      </c>
      <c r="AD38" s="5" t="e">
        <f t="shared" si="3"/>
        <v>#REF!</v>
      </c>
    </row>
    <row r="39" spans="1:30" s="7" customFormat="1" ht="18">
      <c r="A39" s="367"/>
      <c r="B39" s="366"/>
      <c r="C39" s="6" t="s">
        <v>23</v>
      </c>
      <c r="D39" s="6"/>
      <c r="E39" s="30">
        <f>IF(E14&gt;0,E37/E$14*100,)</f>
        <v>14.47136502297664</v>
      </c>
      <c r="F39" s="53">
        <f>IF(F14&gt;0,F37/F$14*100,)</f>
        <v>14.267088007343373</v>
      </c>
      <c r="G39" s="53">
        <f aca="true" t="shared" si="15" ref="G39:T39">IF(G14&gt;0,G37/G$14*100,)</f>
        <v>14.211779968854966</v>
      </c>
      <c r="H39" s="53" t="e">
        <f t="shared" si="15"/>
        <v>#REF!</v>
      </c>
      <c r="I39" s="53" t="e">
        <f t="shared" si="15"/>
        <v>#REF!</v>
      </c>
      <c r="J39" s="53" t="e">
        <f t="shared" si="15"/>
        <v>#REF!</v>
      </c>
      <c r="K39" s="53" t="e">
        <f t="shared" si="15"/>
        <v>#REF!</v>
      </c>
      <c r="L39" s="53">
        <f t="shared" si="15"/>
        <v>14.028038333377063</v>
      </c>
      <c r="M39" s="53">
        <f t="shared" si="15"/>
        <v>14.056931959437682</v>
      </c>
      <c r="N39" s="53">
        <f t="shared" si="15"/>
        <v>13.728997105176424</v>
      </c>
      <c r="O39" s="53">
        <f t="shared" si="15"/>
        <v>13.598691839473117</v>
      </c>
      <c r="P39" s="5" t="e">
        <f t="shared" si="15"/>
        <v>#REF!</v>
      </c>
      <c r="Q39" s="5" t="e">
        <f t="shared" si="15"/>
        <v>#REF!</v>
      </c>
      <c r="R39" s="5" t="e">
        <f t="shared" si="15"/>
        <v>#REF!</v>
      </c>
      <c r="S39" s="5" t="e">
        <f t="shared" si="15"/>
        <v>#REF!</v>
      </c>
      <c r="T39" s="5" t="e">
        <f t="shared" si="15"/>
        <v>#REF!</v>
      </c>
      <c r="U39" s="17" t="e">
        <f t="shared" si="0"/>
        <v>#REF!</v>
      </c>
      <c r="V39" s="17" t="e">
        <f t="shared" si="1"/>
        <v>#REF!</v>
      </c>
      <c r="W39" s="17" t="e">
        <f t="shared" si="1"/>
        <v>#REF!</v>
      </c>
      <c r="X39" s="17" t="e">
        <f t="shared" si="1"/>
        <v>#REF!</v>
      </c>
      <c r="Y39" s="17" t="e">
        <f t="shared" si="1"/>
        <v>#REF!</v>
      </c>
      <c r="Z39" s="5" t="e">
        <f t="shared" si="2"/>
        <v>#REF!</v>
      </c>
      <c r="AA39" s="5" t="e">
        <f t="shared" si="3"/>
        <v>#REF!</v>
      </c>
      <c r="AB39" s="5" t="e">
        <f t="shared" si="3"/>
        <v>#REF!</v>
      </c>
      <c r="AC39" s="5" t="e">
        <f t="shared" si="3"/>
        <v>#REF!</v>
      </c>
      <c r="AD39" s="5" t="e">
        <f t="shared" si="3"/>
        <v>#REF!</v>
      </c>
    </row>
    <row r="40" spans="1:30" s="7" customFormat="1" ht="18">
      <c r="A40" s="367"/>
      <c r="B40" s="366"/>
      <c r="C40" s="6" t="s">
        <v>36</v>
      </c>
      <c r="D40" s="6"/>
      <c r="E40" s="30">
        <f>IF(E20&gt;0,E37/E$20*100,)</f>
        <v>14.47136502297664</v>
      </c>
      <c r="F40" s="53">
        <f>IF(F20&gt;0,F37/F$20*100,)</f>
        <v>14.267088007343373</v>
      </c>
      <c r="G40" s="53">
        <f aca="true" t="shared" si="16" ref="G40:T40">IF(G20&gt;0,G37/G$20*100,)</f>
        <v>14.211779968854966</v>
      </c>
      <c r="H40" s="53" t="e">
        <f t="shared" si="16"/>
        <v>#REF!</v>
      </c>
      <c r="I40" s="53" t="e">
        <f t="shared" si="16"/>
        <v>#REF!</v>
      </c>
      <c r="J40" s="53" t="e">
        <f t="shared" si="16"/>
        <v>#REF!</v>
      </c>
      <c r="K40" s="53" t="e">
        <f t="shared" si="16"/>
        <v>#REF!</v>
      </c>
      <c r="L40" s="53">
        <f t="shared" si="16"/>
        <v>14.028038333377063</v>
      </c>
      <c r="M40" s="53">
        <f t="shared" si="16"/>
        <v>14.056931959437682</v>
      </c>
      <c r="N40" s="53">
        <f t="shared" si="16"/>
        <v>13.728997105176424</v>
      </c>
      <c r="O40" s="53">
        <f>IF(O20&gt;0,O37/O$20*100,)</f>
        <v>13.598691839473117</v>
      </c>
      <c r="P40" s="5" t="e">
        <f t="shared" si="16"/>
        <v>#REF!</v>
      </c>
      <c r="Q40" s="5" t="e">
        <f t="shared" si="16"/>
        <v>#REF!</v>
      </c>
      <c r="R40" s="5" t="e">
        <f t="shared" si="16"/>
        <v>#REF!</v>
      </c>
      <c r="S40" s="5" t="e">
        <f t="shared" si="16"/>
        <v>#REF!</v>
      </c>
      <c r="T40" s="5" t="e">
        <f t="shared" si="16"/>
        <v>#REF!</v>
      </c>
      <c r="U40" s="17" t="e">
        <f t="shared" si="0"/>
        <v>#REF!</v>
      </c>
      <c r="V40" s="17" t="e">
        <f t="shared" si="1"/>
        <v>#REF!</v>
      </c>
      <c r="W40" s="17" t="e">
        <f t="shared" si="1"/>
        <v>#REF!</v>
      </c>
      <c r="X40" s="17" t="e">
        <f t="shared" si="1"/>
        <v>#REF!</v>
      </c>
      <c r="Y40" s="17" t="e">
        <f t="shared" si="1"/>
        <v>#REF!</v>
      </c>
      <c r="Z40" s="5" t="e">
        <f t="shared" si="2"/>
        <v>#REF!</v>
      </c>
      <c r="AA40" s="5" t="e">
        <f t="shared" si="3"/>
        <v>#REF!</v>
      </c>
      <c r="AB40" s="5" t="e">
        <f t="shared" si="3"/>
        <v>#REF!</v>
      </c>
      <c r="AC40" s="5" t="e">
        <f t="shared" si="3"/>
        <v>#REF!</v>
      </c>
      <c r="AD40" s="5" t="e">
        <f t="shared" si="3"/>
        <v>#REF!</v>
      </c>
    </row>
    <row r="41" spans="1:30" s="7" customFormat="1" ht="15.75" customHeight="1">
      <c r="A41" s="382">
        <v>5</v>
      </c>
      <c r="B41" s="390" t="s">
        <v>50</v>
      </c>
      <c r="C41" s="20" t="s">
        <v>79</v>
      </c>
      <c r="D41" s="20"/>
      <c r="E41" s="31">
        <f aca="true" t="shared" si="17" ref="E41:O41">E107+E370</f>
        <v>0</v>
      </c>
      <c r="F41" s="48">
        <f t="shared" si="17"/>
        <v>0</v>
      </c>
      <c r="G41" s="48">
        <f t="shared" si="17"/>
        <v>0</v>
      </c>
      <c r="H41" s="48">
        <f t="shared" si="17"/>
        <v>0</v>
      </c>
      <c r="I41" s="48">
        <f t="shared" si="17"/>
        <v>0</v>
      </c>
      <c r="J41" s="48">
        <f t="shared" si="17"/>
        <v>0</v>
      </c>
      <c r="K41" s="48">
        <f t="shared" si="17"/>
        <v>0</v>
      </c>
      <c r="L41" s="48">
        <f t="shared" si="17"/>
        <v>0</v>
      </c>
      <c r="M41" s="48">
        <f t="shared" si="17"/>
        <v>0</v>
      </c>
      <c r="N41" s="48">
        <f t="shared" si="17"/>
        <v>0</v>
      </c>
      <c r="O41" s="48">
        <f t="shared" si="17"/>
        <v>0</v>
      </c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8"/>
      <c r="AA41" s="18"/>
      <c r="AB41" s="18"/>
      <c r="AC41" s="18"/>
      <c r="AD41" s="18"/>
    </row>
    <row r="42" spans="1:30" s="7" customFormat="1" ht="18.75">
      <c r="A42" s="383"/>
      <c r="B42" s="391"/>
      <c r="C42" s="20" t="s">
        <v>51</v>
      </c>
      <c r="D42" s="20"/>
      <c r="E42" s="33">
        <f>IF(E25&gt;0,E41/E$29*100,)</f>
        <v>0</v>
      </c>
      <c r="F42" s="47">
        <f>IF(F25&gt;0,F41/F$29*100,)</f>
        <v>0</v>
      </c>
      <c r="G42" s="48">
        <f aca="true" t="shared" si="18" ref="E42:O44">G108+G371</f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18"/>
        <v>0</v>
      </c>
      <c r="L42" s="48">
        <f t="shared" si="18"/>
        <v>0</v>
      </c>
      <c r="M42" s="48">
        <f t="shared" si="18"/>
        <v>0</v>
      </c>
      <c r="N42" s="48">
        <f t="shared" si="18"/>
        <v>0</v>
      </c>
      <c r="O42" s="48">
        <f t="shared" si="18"/>
        <v>0</v>
      </c>
      <c r="P42" s="18"/>
      <c r="Q42" s="18"/>
      <c r="R42" s="18"/>
      <c r="S42" s="18"/>
      <c r="T42" s="18"/>
      <c r="U42" s="19"/>
      <c r="V42" s="19"/>
      <c r="W42" s="19"/>
      <c r="X42" s="19"/>
      <c r="Y42" s="19"/>
      <c r="Z42" s="18"/>
      <c r="AA42" s="18"/>
      <c r="AB42" s="18"/>
      <c r="AC42" s="18"/>
      <c r="AD42" s="18"/>
    </row>
    <row r="43" spans="1:30" s="7" customFormat="1" ht="18.75">
      <c r="A43" s="382" t="s">
        <v>52</v>
      </c>
      <c r="B43" s="384" t="s">
        <v>14</v>
      </c>
      <c r="C43" s="21" t="s">
        <v>79</v>
      </c>
      <c r="D43" s="21"/>
      <c r="E43" s="31">
        <f t="shared" si="18"/>
        <v>0</v>
      </c>
      <c r="F43" s="48">
        <f t="shared" si="18"/>
        <v>0</v>
      </c>
      <c r="G43" s="48">
        <f t="shared" si="18"/>
        <v>0</v>
      </c>
      <c r="H43" s="48">
        <f t="shared" si="18"/>
        <v>0</v>
      </c>
      <c r="I43" s="48">
        <f t="shared" si="18"/>
        <v>0</v>
      </c>
      <c r="J43" s="48">
        <f t="shared" si="18"/>
        <v>0</v>
      </c>
      <c r="K43" s="48">
        <f t="shared" si="18"/>
        <v>0</v>
      </c>
      <c r="L43" s="48">
        <f t="shared" si="18"/>
        <v>0</v>
      </c>
      <c r="M43" s="48">
        <f t="shared" si="18"/>
        <v>0</v>
      </c>
      <c r="N43" s="48">
        <f t="shared" si="18"/>
        <v>0</v>
      </c>
      <c r="O43" s="48">
        <f t="shared" si="18"/>
        <v>0</v>
      </c>
      <c r="P43" s="18"/>
      <c r="Q43" s="18"/>
      <c r="R43" s="18"/>
      <c r="S43" s="18"/>
      <c r="T43" s="18"/>
      <c r="U43" s="19"/>
      <c r="V43" s="19"/>
      <c r="W43" s="19"/>
      <c r="X43" s="19"/>
      <c r="Y43" s="19"/>
      <c r="Z43" s="18"/>
      <c r="AA43" s="18"/>
      <c r="AB43" s="18"/>
      <c r="AC43" s="18"/>
      <c r="AD43" s="18"/>
    </row>
    <row r="44" spans="1:15" ht="18">
      <c r="A44" s="383"/>
      <c r="B44" s="385"/>
      <c r="C44" s="22" t="s">
        <v>53</v>
      </c>
      <c r="D44" s="22"/>
      <c r="E44" s="48">
        <f t="shared" si="18"/>
        <v>0</v>
      </c>
      <c r="F44" s="48">
        <f t="shared" si="18"/>
        <v>0</v>
      </c>
      <c r="G44" s="48">
        <f t="shared" si="18"/>
        <v>0</v>
      </c>
      <c r="H44" s="48">
        <f t="shared" si="18"/>
        <v>0</v>
      </c>
      <c r="I44" s="48">
        <f t="shared" si="18"/>
        <v>0</v>
      </c>
      <c r="J44" s="48">
        <f t="shared" si="18"/>
        <v>0</v>
      </c>
      <c r="K44" s="48">
        <f t="shared" si="18"/>
        <v>0</v>
      </c>
      <c r="L44" s="48">
        <f t="shared" si="18"/>
        <v>0</v>
      </c>
      <c r="M44" s="48">
        <f t="shared" si="18"/>
        <v>0</v>
      </c>
      <c r="N44" s="48">
        <f t="shared" si="18"/>
        <v>0</v>
      </c>
      <c r="O44" s="48">
        <f t="shared" si="18"/>
        <v>0</v>
      </c>
    </row>
    <row r="45" spans="1:15" ht="18.75">
      <c r="A45" s="382" t="s">
        <v>54</v>
      </c>
      <c r="B45" s="386" t="s">
        <v>15</v>
      </c>
      <c r="C45" s="21" t="s">
        <v>79</v>
      </c>
      <c r="D45" s="21"/>
      <c r="E45" s="31">
        <f aca="true" t="shared" si="19" ref="E45:O45">E111+E374</f>
        <v>0</v>
      </c>
      <c r="F45" s="48">
        <f t="shared" si="19"/>
        <v>0</v>
      </c>
      <c r="G45" s="48">
        <f t="shared" si="19"/>
        <v>0</v>
      </c>
      <c r="H45" s="48">
        <f t="shared" si="19"/>
        <v>0</v>
      </c>
      <c r="I45" s="48">
        <f t="shared" si="19"/>
        <v>0</v>
      </c>
      <c r="J45" s="48">
        <f t="shared" si="19"/>
        <v>0</v>
      </c>
      <c r="K45" s="48">
        <f t="shared" si="19"/>
        <v>0</v>
      </c>
      <c r="L45" s="48">
        <f t="shared" si="19"/>
        <v>0</v>
      </c>
      <c r="M45" s="48">
        <f t="shared" si="19"/>
        <v>0</v>
      </c>
      <c r="N45" s="48">
        <f t="shared" si="19"/>
        <v>0</v>
      </c>
      <c r="O45" s="48">
        <f t="shared" si="19"/>
        <v>0</v>
      </c>
    </row>
    <row r="46" spans="1:15" ht="18.75">
      <c r="A46" s="383"/>
      <c r="B46" s="387"/>
      <c r="C46" s="22" t="s">
        <v>55</v>
      </c>
      <c r="D46" s="22"/>
      <c r="E46" s="33">
        <f>IF(E29&gt;0,E45/E$29*100,)</f>
        <v>0</v>
      </c>
      <c r="F46" s="47">
        <f>IF(F29&gt;0,F45/F$29*100,)</f>
        <v>0</v>
      </c>
      <c r="G46" s="47">
        <f aca="true" t="shared" si="20" ref="G46:O46">IF(G29&gt;0,G45/G$29*100,)</f>
        <v>0</v>
      </c>
      <c r="H46" s="47" t="e">
        <f t="shared" si="20"/>
        <v>#REF!</v>
      </c>
      <c r="I46" s="47" t="e">
        <f t="shared" si="20"/>
        <v>#REF!</v>
      </c>
      <c r="J46" s="47" t="e">
        <f t="shared" si="20"/>
        <v>#REF!</v>
      </c>
      <c r="K46" s="47" t="e">
        <f t="shared" si="20"/>
        <v>#REF!</v>
      </c>
      <c r="L46" s="47">
        <f t="shared" si="20"/>
        <v>0</v>
      </c>
      <c r="M46" s="47">
        <f t="shared" si="20"/>
        <v>0</v>
      </c>
      <c r="N46" s="47">
        <f t="shared" si="20"/>
        <v>0</v>
      </c>
      <c r="O46" s="47">
        <f t="shared" si="20"/>
        <v>0</v>
      </c>
    </row>
    <row r="47" spans="1:15" ht="18.75">
      <c r="A47" s="382" t="s">
        <v>56</v>
      </c>
      <c r="B47" s="386" t="s">
        <v>16</v>
      </c>
      <c r="C47" s="21" t="s">
        <v>79</v>
      </c>
      <c r="D47" s="21"/>
      <c r="E47" s="31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8.75">
      <c r="A48" s="383"/>
      <c r="B48" s="387"/>
      <c r="C48" s="25" t="s">
        <v>57</v>
      </c>
      <c r="D48" s="25"/>
      <c r="E48" s="32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8.75">
      <c r="A49" s="368">
        <v>6</v>
      </c>
      <c r="B49" s="370" t="s">
        <v>58</v>
      </c>
      <c r="C49" s="10" t="s">
        <v>163</v>
      </c>
      <c r="D49" s="23"/>
      <c r="E49" s="153">
        <f>E53+E58+E63+E66</f>
        <v>1.354205</v>
      </c>
      <c r="F49" s="46">
        <f>F53+F58+F63+F66</f>
        <v>1.53216</v>
      </c>
      <c r="G49" s="46">
        <f aca="true" t="shared" si="21" ref="G49:O49">G53+G58+G63+G66</f>
        <v>1.5081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1.547378</v>
      </c>
      <c r="M49" s="46">
        <f t="shared" si="21"/>
        <v>1.573267</v>
      </c>
      <c r="N49" s="46">
        <f t="shared" si="21"/>
        <v>1.628333</v>
      </c>
      <c r="O49" s="46">
        <f t="shared" si="21"/>
        <v>1.6820680000000001</v>
      </c>
    </row>
    <row r="50" spans="1:15" ht="39.75" customHeight="1">
      <c r="A50" s="369"/>
      <c r="B50" s="371"/>
      <c r="C50" s="23" t="s">
        <v>113</v>
      </c>
      <c r="D50" s="23"/>
      <c r="E50" s="50">
        <f>E52+E57+E62+E65</f>
        <v>72.492117</v>
      </c>
      <c r="F50" s="46">
        <f>F52+F57+F62+F65</f>
        <v>72.492357</v>
      </c>
      <c r="G50" s="46">
        <f aca="true" t="shared" si="22" ref="G50:O50">G52+G57+G62+G65</f>
        <v>67.739551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>
        <f t="shared" si="22"/>
        <v>0</v>
      </c>
      <c r="L50" s="46">
        <f t="shared" si="22"/>
        <v>67.019551</v>
      </c>
      <c r="M50" s="46">
        <f t="shared" si="22"/>
        <v>66.299551</v>
      </c>
      <c r="N50" s="46">
        <f t="shared" si="22"/>
        <v>66.299551</v>
      </c>
      <c r="O50" s="46">
        <f t="shared" si="22"/>
        <v>66.299551</v>
      </c>
    </row>
    <row r="51" spans="1:15" ht="18.75">
      <c r="A51" s="372" t="s">
        <v>59</v>
      </c>
      <c r="B51" s="373" t="s">
        <v>60</v>
      </c>
      <c r="C51" s="21" t="s">
        <v>79</v>
      </c>
      <c r="D51" s="24"/>
      <c r="E51" s="50">
        <v>175.008</v>
      </c>
      <c r="F51" s="46">
        <v>175.01</v>
      </c>
      <c r="G51" s="46">
        <v>164.15</v>
      </c>
      <c r="H51" s="46"/>
      <c r="I51" s="46"/>
      <c r="J51" s="46"/>
      <c r="K51" s="46"/>
      <c r="L51" s="46">
        <v>158.15</v>
      </c>
      <c r="M51" s="46">
        <v>152.15</v>
      </c>
      <c r="N51" s="46">
        <v>152.15</v>
      </c>
      <c r="O51" s="46">
        <v>152.15</v>
      </c>
    </row>
    <row r="52" spans="1:15" ht="18.75">
      <c r="A52" s="372"/>
      <c r="B52" s="373"/>
      <c r="C52" s="24" t="s">
        <v>113</v>
      </c>
      <c r="D52" s="24"/>
      <c r="E52" s="50">
        <f>0.12*E51</f>
        <v>21.00096</v>
      </c>
      <c r="F52" s="50">
        <f>0.12*F51</f>
        <v>21.001199999999997</v>
      </c>
      <c r="G52" s="50">
        <f aca="true" t="shared" si="23" ref="G52:O52">0.12*G51</f>
        <v>19.698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18.978</v>
      </c>
      <c r="M52" s="50">
        <f t="shared" si="23"/>
        <v>18.258</v>
      </c>
      <c r="N52" s="50">
        <f t="shared" si="23"/>
        <v>18.258</v>
      </c>
      <c r="O52" s="50">
        <f t="shared" si="23"/>
        <v>18.258</v>
      </c>
    </row>
    <row r="53" spans="1:15" ht="18.75">
      <c r="A53" s="372"/>
      <c r="B53" s="373"/>
      <c r="C53" s="10" t="s">
        <v>163</v>
      </c>
      <c r="D53" s="24"/>
      <c r="E53" s="50">
        <v>0.792873</v>
      </c>
      <c r="F53" s="46">
        <v>0.908122</v>
      </c>
      <c r="G53" s="46">
        <v>0.902928</v>
      </c>
      <c r="H53" s="46"/>
      <c r="I53" s="46"/>
      <c r="J53" s="46"/>
      <c r="K53" s="46"/>
      <c r="L53" s="46">
        <v>0.91255</v>
      </c>
      <c r="M53" s="46">
        <v>0.913047</v>
      </c>
      <c r="N53" s="46">
        <v>0.945003</v>
      </c>
      <c r="O53" s="46">
        <v>0.97619</v>
      </c>
    </row>
    <row r="54" spans="1:15" ht="30">
      <c r="A54" s="372"/>
      <c r="B54" s="373"/>
      <c r="C54" s="24" t="s">
        <v>61</v>
      </c>
      <c r="D54" s="24"/>
      <c r="E54" s="50">
        <v>1980.9</v>
      </c>
      <c r="F54" s="50">
        <v>1980.9</v>
      </c>
      <c r="G54" s="50">
        <v>1980.9</v>
      </c>
      <c r="H54" s="50">
        <v>1980.9</v>
      </c>
      <c r="I54" s="50">
        <v>1980.9</v>
      </c>
      <c r="J54" s="50">
        <v>1980.9</v>
      </c>
      <c r="K54" s="50">
        <v>1980.9</v>
      </c>
      <c r="L54" s="50">
        <v>1980.9</v>
      </c>
      <c r="M54" s="50">
        <v>1980.9</v>
      </c>
      <c r="N54" s="50">
        <v>1980.9</v>
      </c>
      <c r="O54" s="50">
        <v>1980.9</v>
      </c>
    </row>
    <row r="55" spans="1:15" ht="18">
      <c r="A55" s="372"/>
      <c r="B55" s="373"/>
      <c r="C55" s="24" t="s">
        <v>80</v>
      </c>
      <c r="D55" s="24"/>
      <c r="E55" s="48">
        <f>E51/E54</f>
        <v>0.08834772073300015</v>
      </c>
      <c r="F55" s="48">
        <f>F51/F54</f>
        <v>0.08834873037508202</v>
      </c>
      <c r="G55" s="48">
        <f>G51/G54</f>
        <v>0.08286637387046292</v>
      </c>
      <c r="H55" s="48">
        <f>H51/H54</f>
        <v>0</v>
      </c>
      <c r="I55" s="48">
        <f>I51/I54</f>
        <v>0</v>
      </c>
      <c r="J55" s="48">
        <f aca="true" t="shared" si="24" ref="J55:O55">J51/J54</f>
        <v>0</v>
      </c>
      <c r="K55" s="48">
        <f t="shared" si="24"/>
        <v>0</v>
      </c>
      <c r="L55" s="48">
        <f t="shared" si="24"/>
        <v>0.079837447624817</v>
      </c>
      <c r="M55" s="48">
        <f t="shared" si="24"/>
        <v>0.07680852137917109</v>
      </c>
      <c r="N55" s="48">
        <f t="shared" si="24"/>
        <v>0.07680852137917109</v>
      </c>
      <c r="O55" s="48">
        <f t="shared" si="24"/>
        <v>0.07680852137917109</v>
      </c>
    </row>
    <row r="56" spans="1:15" ht="18.75">
      <c r="A56" s="372" t="s">
        <v>62</v>
      </c>
      <c r="B56" s="373" t="s">
        <v>63</v>
      </c>
      <c r="C56" s="24" t="s">
        <v>64</v>
      </c>
      <c r="D56" s="24"/>
      <c r="E56" s="50">
        <v>360.33</v>
      </c>
      <c r="F56" s="50">
        <v>360.33</v>
      </c>
      <c r="G56" s="46">
        <v>336.19</v>
      </c>
      <c r="H56" s="46"/>
      <c r="I56" s="46"/>
      <c r="J56" s="46"/>
      <c r="K56" s="46"/>
      <c r="L56" s="46">
        <v>336.19</v>
      </c>
      <c r="M56" s="46">
        <v>336.19</v>
      </c>
      <c r="N56" s="46">
        <v>336.19</v>
      </c>
      <c r="O56" s="46">
        <v>336.19</v>
      </c>
    </row>
    <row r="57" spans="1:15" ht="18.75">
      <c r="A57" s="372"/>
      <c r="B57" s="373"/>
      <c r="C57" s="24" t="s">
        <v>114</v>
      </c>
      <c r="D57" s="24"/>
      <c r="E57" s="50">
        <f>0.1429*E56</f>
        <v>51.491156999999994</v>
      </c>
      <c r="F57" s="153">
        <f>0.1429*F56</f>
        <v>51.491156999999994</v>
      </c>
      <c r="G57" s="153">
        <f>0.1429*G56</f>
        <v>48.041551</v>
      </c>
      <c r="H57" s="153">
        <f>0.1429*H56/1000</f>
        <v>0</v>
      </c>
      <c r="I57" s="153">
        <f>0.1429*I56/1000</f>
        <v>0</v>
      </c>
      <c r="J57" s="153">
        <f>0.1429*J56/1000</f>
        <v>0</v>
      </c>
      <c r="K57" s="153">
        <f>0.1429*K56/1000</f>
        <v>0</v>
      </c>
      <c r="L57" s="153">
        <f>0.1429*L56</f>
        <v>48.041551</v>
      </c>
      <c r="M57" s="153">
        <f>0.1429*M56</f>
        <v>48.041551</v>
      </c>
      <c r="N57" s="153">
        <f>0.1429*N56</f>
        <v>48.041551</v>
      </c>
      <c r="O57" s="153">
        <f>0.1429*O56</f>
        <v>48.041551</v>
      </c>
    </row>
    <row r="58" spans="1:15" ht="18.75">
      <c r="A58" s="372"/>
      <c r="B58" s="373"/>
      <c r="C58" s="10" t="s">
        <v>163</v>
      </c>
      <c r="D58" s="24"/>
      <c r="E58" s="50">
        <v>0.561332</v>
      </c>
      <c r="F58" s="46">
        <v>0.624038</v>
      </c>
      <c r="G58" s="46">
        <v>0.605172</v>
      </c>
      <c r="H58" s="46"/>
      <c r="I58" s="46"/>
      <c r="J58" s="46"/>
      <c r="K58" s="46"/>
      <c r="L58" s="46">
        <v>0.634828</v>
      </c>
      <c r="M58" s="46">
        <v>0.66022</v>
      </c>
      <c r="N58" s="46">
        <v>0.68333</v>
      </c>
      <c r="O58" s="46">
        <v>0.705878</v>
      </c>
    </row>
    <row r="59" spans="1:15" ht="18.75">
      <c r="A59" s="372"/>
      <c r="B59" s="373"/>
      <c r="C59" s="24" t="s">
        <v>65</v>
      </c>
      <c r="D59" s="24"/>
      <c r="E59" s="50">
        <v>10017</v>
      </c>
      <c r="F59" s="50">
        <v>10017</v>
      </c>
      <c r="G59" s="50">
        <v>10017</v>
      </c>
      <c r="H59" s="50">
        <v>10017</v>
      </c>
      <c r="I59" s="50">
        <v>10017</v>
      </c>
      <c r="J59" s="50">
        <v>10017</v>
      </c>
      <c r="K59" s="50">
        <v>10017</v>
      </c>
      <c r="L59" s="50">
        <v>10017</v>
      </c>
      <c r="M59" s="50">
        <v>10017</v>
      </c>
      <c r="N59" s="50">
        <v>10017</v>
      </c>
      <c r="O59" s="50">
        <v>10017</v>
      </c>
    </row>
    <row r="60" spans="1:15" ht="18">
      <c r="A60" s="372"/>
      <c r="B60" s="373"/>
      <c r="C60" s="24" t="s">
        <v>66</v>
      </c>
      <c r="D60" s="24"/>
      <c r="E60" s="48">
        <f>E56/E59</f>
        <v>0.03597184785864031</v>
      </c>
      <c r="F60" s="48">
        <f>F56/F59</f>
        <v>0.03597184785864031</v>
      </c>
      <c r="G60" s="48">
        <f>G56/G59</f>
        <v>0.033561944694020164</v>
      </c>
      <c r="H60" s="48">
        <f>H56/H59</f>
        <v>0</v>
      </c>
      <c r="I60" s="48">
        <f>I56/I59</f>
        <v>0</v>
      </c>
      <c r="J60" s="48">
        <f aca="true" t="shared" si="25" ref="J60:O60">J56/J59</f>
        <v>0</v>
      </c>
      <c r="K60" s="48">
        <f t="shared" si="25"/>
        <v>0</v>
      </c>
      <c r="L60" s="48">
        <f t="shared" si="25"/>
        <v>0.033561944694020164</v>
      </c>
      <c r="M60" s="48">
        <f t="shared" si="25"/>
        <v>0.033561944694020164</v>
      </c>
      <c r="N60" s="48">
        <f t="shared" si="25"/>
        <v>0.033561944694020164</v>
      </c>
      <c r="O60" s="48">
        <f t="shared" si="25"/>
        <v>0.033561944694020164</v>
      </c>
    </row>
    <row r="61" spans="1:15" ht="18.75">
      <c r="A61" s="372" t="s">
        <v>67</v>
      </c>
      <c r="B61" s="373" t="s">
        <v>68</v>
      </c>
      <c r="C61" s="24" t="s">
        <v>190</v>
      </c>
      <c r="D61" s="24"/>
      <c r="E61" s="34">
        <f>E207+E430</f>
        <v>0</v>
      </c>
      <c r="F61" s="46">
        <f>F207+F430</f>
        <v>0</v>
      </c>
      <c r="G61" s="46">
        <f>SUM(H61:K61)</f>
        <v>0</v>
      </c>
      <c r="H61" s="46">
        <f aca="true" t="shared" si="26" ref="H61:O61">H207+H430</f>
        <v>0</v>
      </c>
      <c r="I61" s="46">
        <f t="shared" si="26"/>
        <v>0</v>
      </c>
      <c r="J61" s="46">
        <f t="shared" si="26"/>
        <v>0</v>
      </c>
      <c r="K61" s="46">
        <f t="shared" si="26"/>
        <v>0</v>
      </c>
      <c r="L61" s="46">
        <f t="shared" si="26"/>
        <v>0</v>
      </c>
      <c r="M61" s="46">
        <f t="shared" si="26"/>
        <v>0</v>
      </c>
      <c r="N61" s="46">
        <f t="shared" si="26"/>
        <v>0</v>
      </c>
      <c r="O61" s="46">
        <f t="shared" si="26"/>
        <v>0</v>
      </c>
    </row>
    <row r="62" spans="1:15" ht="18.75">
      <c r="A62" s="372"/>
      <c r="B62" s="373"/>
      <c r="C62" s="24" t="s">
        <v>114</v>
      </c>
      <c r="D62" s="24"/>
      <c r="E62" s="34">
        <f>1.154*E61/1000</f>
        <v>0</v>
      </c>
      <c r="F62" s="46">
        <f>1.154*F61/1000</f>
        <v>0</v>
      </c>
      <c r="G62" s="46">
        <f aca="true" t="shared" si="27" ref="G62:O62">1.154*G61/1000</f>
        <v>0</v>
      </c>
      <c r="H62" s="46">
        <f t="shared" si="27"/>
        <v>0</v>
      </c>
      <c r="I62" s="46">
        <f t="shared" si="27"/>
        <v>0</v>
      </c>
      <c r="J62" s="46">
        <f t="shared" si="27"/>
        <v>0</v>
      </c>
      <c r="K62" s="46">
        <f t="shared" si="27"/>
        <v>0</v>
      </c>
      <c r="L62" s="46">
        <f t="shared" si="27"/>
        <v>0</v>
      </c>
      <c r="M62" s="46">
        <f t="shared" si="27"/>
        <v>0</v>
      </c>
      <c r="N62" s="46">
        <f t="shared" si="27"/>
        <v>0</v>
      </c>
      <c r="O62" s="46">
        <f t="shared" si="27"/>
        <v>0</v>
      </c>
    </row>
    <row r="63" spans="1:15" ht="18.75">
      <c r="A63" s="372"/>
      <c r="B63" s="373"/>
      <c r="C63" s="10" t="s">
        <v>163</v>
      </c>
      <c r="D63" s="24"/>
      <c r="E63" s="34">
        <f>E209+E432</f>
        <v>0</v>
      </c>
      <c r="F63" s="46">
        <f>F209+F432</f>
        <v>0</v>
      </c>
      <c r="G63" s="46">
        <f>SUM(H63:K63)</f>
        <v>0</v>
      </c>
      <c r="H63" s="46">
        <f aca="true" t="shared" si="28" ref="H63:O63">H209+H432</f>
        <v>0</v>
      </c>
      <c r="I63" s="46">
        <f t="shared" si="28"/>
        <v>0</v>
      </c>
      <c r="J63" s="46">
        <f t="shared" si="28"/>
        <v>0</v>
      </c>
      <c r="K63" s="46">
        <f t="shared" si="28"/>
        <v>0</v>
      </c>
      <c r="L63" s="46">
        <f t="shared" si="28"/>
        <v>0</v>
      </c>
      <c r="M63" s="46">
        <f t="shared" si="28"/>
        <v>0</v>
      </c>
      <c r="N63" s="46">
        <f t="shared" si="28"/>
        <v>0</v>
      </c>
      <c r="O63" s="46">
        <f t="shared" si="28"/>
        <v>0</v>
      </c>
    </row>
    <row r="64" spans="1:15" ht="18.75">
      <c r="A64" s="372" t="s">
        <v>69</v>
      </c>
      <c r="B64" s="373" t="s">
        <v>70</v>
      </c>
      <c r="C64" s="24" t="s">
        <v>191</v>
      </c>
      <c r="D64" s="24"/>
      <c r="E64" s="26">
        <f>E210+E445</f>
        <v>0</v>
      </c>
      <c r="F64" s="51">
        <f aca="true" t="shared" si="29" ref="F64:O66">F210+F445</f>
        <v>0</v>
      </c>
      <c r="G64" s="51">
        <f t="shared" si="29"/>
        <v>0</v>
      </c>
      <c r="H64" s="51">
        <f t="shared" si="29"/>
        <v>0</v>
      </c>
      <c r="I64" s="51">
        <f t="shared" si="29"/>
        <v>0</v>
      </c>
      <c r="J64" s="51">
        <f t="shared" si="29"/>
        <v>0</v>
      </c>
      <c r="K64" s="51">
        <f t="shared" si="29"/>
        <v>0</v>
      </c>
      <c r="L64" s="51">
        <f t="shared" si="29"/>
        <v>0</v>
      </c>
      <c r="M64" s="51">
        <f t="shared" si="29"/>
        <v>0</v>
      </c>
      <c r="N64" s="51">
        <f t="shared" si="29"/>
        <v>0</v>
      </c>
      <c r="O64" s="51">
        <f t="shared" si="29"/>
        <v>0</v>
      </c>
    </row>
    <row r="65" spans="1:15" ht="18.75">
      <c r="A65" s="372"/>
      <c r="B65" s="373"/>
      <c r="C65" s="24" t="s">
        <v>113</v>
      </c>
      <c r="D65" s="24"/>
      <c r="E65" s="26">
        <f>E211+E446</f>
        <v>0</v>
      </c>
      <c r="F65" s="51">
        <f t="shared" si="29"/>
        <v>0</v>
      </c>
      <c r="G65" s="51">
        <f t="shared" si="29"/>
        <v>0</v>
      </c>
      <c r="H65" s="51">
        <f t="shared" si="29"/>
        <v>0</v>
      </c>
      <c r="I65" s="51">
        <f t="shared" si="29"/>
        <v>0</v>
      </c>
      <c r="J65" s="51">
        <f t="shared" si="29"/>
        <v>0</v>
      </c>
      <c r="K65" s="51">
        <f t="shared" si="29"/>
        <v>0</v>
      </c>
      <c r="L65" s="51">
        <f t="shared" si="29"/>
        <v>0</v>
      </c>
      <c r="M65" s="51">
        <f t="shared" si="29"/>
        <v>0</v>
      </c>
      <c r="N65" s="51">
        <f t="shared" si="29"/>
        <v>0</v>
      </c>
      <c r="O65" s="51">
        <f t="shared" si="29"/>
        <v>0</v>
      </c>
    </row>
    <row r="66" spans="1:15" ht="18.75">
      <c r="A66" s="372"/>
      <c r="B66" s="373"/>
      <c r="C66" s="10" t="s">
        <v>163</v>
      </c>
      <c r="D66" s="24"/>
      <c r="E66" s="26">
        <f>E212+E447</f>
        <v>0</v>
      </c>
      <c r="F66" s="51">
        <f t="shared" si="29"/>
        <v>0</v>
      </c>
      <c r="G66" s="51">
        <f t="shared" si="29"/>
        <v>0</v>
      </c>
      <c r="H66" s="51">
        <f t="shared" si="29"/>
        <v>0</v>
      </c>
      <c r="I66" s="51">
        <f t="shared" si="29"/>
        <v>0</v>
      </c>
      <c r="J66" s="51">
        <f t="shared" si="29"/>
        <v>0</v>
      </c>
      <c r="K66" s="51">
        <f t="shared" si="29"/>
        <v>0</v>
      </c>
      <c r="L66" s="51">
        <f t="shared" si="29"/>
        <v>0</v>
      </c>
      <c r="M66" s="51">
        <f t="shared" si="29"/>
        <v>0</v>
      </c>
      <c r="N66" s="51">
        <f t="shared" si="29"/>
        <v>0</v>
      </c>
      <c r="O66" s="51">
        <f t="shared" si="29"/>
        <v>0</v>
      </c>
    </row>
    <row r="67" spans="1:15" ht="18.75">
      <c r="A67" s="368" t="s">
        <v>71</v>
      </c>
      <c r="B67" s="378" t="s">
        <v>72</v>
      </c>
      <c r="C67" s="10" t="s">
        <v>163</v>
      </c>
      <c r="D67" s="23"/>
      <c r="E67" s="153">
        <f>E70+E72+E74</f>
        <v>0.014865</v>
      </c>
      <c r="F67" s="46">
        <f aca="true" t="shared" si="30" ref="F67:O67">F70+F72+F74</f>
        <v>0.016815</v>
      </c>
      <c r="G67" s="46">
        <f t="shared" si="30"/>
        <v>0.016853</v>
      </c>
      <c r="H67" s="46">
        <f t="shared" si="30"/>
        <v>0</v>
      </c>
      <c r="I67" s="46">
        <f t="shared" si="30"/>
        <v>0</v>
      </c>
      <c r="J67" s="46">
        <f t="shared" si="30"/>
        <v>0</v>
      </c>
      <c r="K67" s="46">
        <f t="shared" si="30"/>
        <v>0</v>
      </c>
      <c r="L67" s="46">
        <f t="shared" si="30"/>
        <v>0.014725</v>
      </c>
      <c r="M67" s="46">
        <f t="shared" si="30"/>
        <v>0.0153145</v>
      </c>
      <c r="N67" s="46">
        <f t="shared" si="30"/>
        <v>0.015815</v>
      </c>
      <c r="O67" s="46">
        <f t="shared" si="30"/>
        <v>0.016336</v>
      </c>
    </row>
    <row r="68" spans="1:15" ht="40.5" customHeight="1">
      <c r="A68" s="369"/>
      <c r="B68" s="379"/>
      <c r="C68" s="23" t="s">
        <v>188</v>
      </c>
      <c r="D68" s="23"/>
      <c r="E68" s="28">
        <f>E69+E71+E73</f>
        <v>562</v>
      </c>
      <c r="F68" s="46">
        <f>F69+F71+F73</f>
        <v>562</v>
      </c>
      <c r="G68" s="46">
        <f>G69+G71+G73</f>
        <v>533</v>
      </c>
      <c r="H68" s="46">
        <f>H69+H71+H73</f>
        <v>0</v>
      </c>
      <c r="I68" s="46">
        <f>I69+I71+I73</f>
        <v>0</v>
      </c>
      <c r="J68" s="46">
        <f aca="true" t="shared" si="31" ref="J68:O68">J69+J71+J73</f>
        <v>0</v>
      </c>
      <c r="K68" s="46">
        <f t="shared" si="31"/>
        <v>0</v>
      </c>
      <c r="L68" s="46">
        <f>L69+L71+L73</f>
        <v>443</v>
      </c>
      <c r="M68" s="46">
        <f t="shared" si="31"/>
        <v>443</v>
      </c>
      <c r="N68" s="46">
        <f t="shared" si="31"/>
        <v>442</v>
      </c>
      <c r="O68" s="46">
        <f t="shared" si="31"/>
        <v>442</v>
      </c>
    </row>
    <row r="69" spans="1:15" ht="18.75">
      <c r="A69" s="372" t="s">
        <v>73</v>
      </c>
      <c r="B69" s="380" t="s">
        <v>74</v>
      </c>
      <c r="C69" s="24" t="s">
        <v>189</v>
      </c>
      <c r="D69" s="24"/>
      <c r="E69" s="34">
        <v>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8.75">
      <c r="A70" s="372"/>
      <c r="B70" s="381"/>
      <c r="C70" s="10" t="s">
        <v>163</v>
      </c>
      <c r="D70" s="24"/>
      <c r="E70" s="34">
        <v>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8.75">
      <c r="A71" s="372" t="s">
        <v>75</v>
      </c>
      <c r="B71" s="380" t="s">
        <v>76</v>
      </c>
      <c r="C71" s="24" t="s">
        <v>189</v>
      </c>
      <c r="D71" s="24"/>
      <c r="E71" s="34">
        <v>562</v>
      </c>
      <c r="F71" s="46">
        <v>562</v>
      </c>
      <c r="G71" s="46">
        <v>533</v>
      </c>
      <c r="H71" s="46">
        <f aca="true" t="shared" si="32" ref="H71:K72">H257+H472</f>
        <v>0</v>
      </c>
      <c r="I71" s="46">
        <f t="shared" si="32"/>
        <v>0</v>
      </c>
      <c r="J71" s="46">
        <f t="shared" si="32"/>
        <v>0</v>
      </c>
      <c r="K71" s="46">
        <f t="shared" si="32"/>
        <v>0</v>
      </c>
      <c r="L71" s="46">
        <v>443</v>
      </c>
      <c r="M71" s="46">
        <v>443</v>
      </c>
      <c r="N71" s="46">
        <v>442</v>
      </c>
      <c r="O71" s="46">
        <v>442</v>
      </c>
    </row>
    <row r="72" spans="1:15" ht="18.75">
      <c r="A72" s="372"/>
      <c r="B72" s="381"/>
      <c r="C72" s="10" t="s">
        <v>163</v>
      </c>
      <c r="D72" s="24"/>
      <c r="E72" s="153">
        <v>0.014865</v>
      </c>
      <c r="F72" s="46">
        <v>0.016815</v>
      </c>
      <c r="G72" s="46">
        <v>0.016853</v>
      </c>
      <c r="H72" s="46">
        <f t="shared" si="32"/>
        <v>0</v>
      </c>
      <c r="I72" s="46">
        <f t="shared" si="32"/>
        <v>0</v>
      </c>
      <c r="J72" s="46">
        <f t="shared" si="32"/>
        <v>0</v>
      </c>
      <c r="K72" s="46">
        <f t="shared" si="32"/>
        <v>0</v>
      </c>
      <c r="L72" s="46">
        <v>0.014725</v>
      </c>
      <c r="M72" s="46">
        <v>0.0153145</v>
      </c>
      <c r="N72" s="46">
        <v>0.015815</v>
      </c>
      <c r="O72" s="46">
        <v>0.016336</v>
      </c>
    </row>
    <row r="73" spans="1:15" ht="18.75">
      <c r="A73" s="368" t="s">
        <v>77</v>
      </c>
      <c r="B73" s="380" t="s">
        <v>78</v>
      </c>
      <c r="C73" s="24" t="s">
        <v>192</v>
      </c>
      <c r="D73" s="24"/>
      <c r="E73" s="26">
        <f>E275+E482</f>
        <v>0</v>
      </c>
      <c r="F73" s="51">
        <f>F275+F482</f>
        <v>0</v>
      </c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18.75">
      <c r="A74" s="369"/>
      <c r="B74" s="381"/>
      <c r="C74" s="10" t="s">
        <v>163</v>
      </c>
      <c r="D74" s="24"/>
      <c r="E74" s="26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5:12" ht="18.75">
      <c r="E75" s="27"/>
      <c r="F75" s="27"/>
      <c r="G75" s="27"/>
      <c r="H75" s="27"/>
      <c r="I75" s="27"/>
      <c r="J75" s="27"/>
      <c r="K75" s="27"/>
      <c r="L75" s="27"/>
    </row>
    <row r="76" spans="5:12" ht="18.75">
      <c r="E76" s="27"/>
      <c r="F76" s="27"/>
      <c r="G76" s="27"/>
      <c r="H76" s="27"/>
      <c r="I76" s="27"/>
      <c r="J76" s="27"/>
      <c r="K76" s="27"/>
      <c r="L76" s="27"/>
    </row>
    <row r="77" spans="5:12" ht="18.75">
      <c r="E77" s="27"/>
      <c r="F77" s="27"/>
      <c r="G77" s="27"/>
      <c r="H77" s="27"/>
      <c r="I77" s="27"/>
      <c r="J77" s="27"/>
      <c r="K77" s="27"/>
      <c r="L77" s="27"/>
    </row>
    <row r="78" spans="5:12" ht="18.75">
      <c r="E78" s="27"/>
      <c r="F78" s="27"/>
      <c r="G78" s="27"/>
      <c r="H78" s="27"/>
      <c r="I78" s="27"/>
      <c r="J78" s="27"/>
      <c r="K78" s="27"/>
      <c r="L78" s="27"/>
    </row>
    <row r="79" spans="5:12" ht="18.75">
      <c r="E79" s="27"/>
      <c r="F79" s="27"/>
      <c r="G79" s="27"/>
      <c r="H79" s="27"/>
      <c r="I79" s="27"/>
      <c r="J79" s="27"/>
      <c r="K79" s="27"/>
      <c r="L79" s="27"/>
    </row>
    <row r="80" spans="5:12" ht="18.75">
      <c r="E80" s="27"/>
      <c r="F80" s="27"/>
      <c r="G80" s="27"/>
      <c r="H80" s="27"/>
      <c r="I80" s="27"/>
      <c r="J80" s="27"/>
      <c r="K80" s="27"/>
      <c r="L80" s="27"/>
    </row>
    <row r="81" spans="5:12" ht="18.75">
      <c r="E81" s="27"/>
      <c r="F81" s="27"/>
      <c r="G81" s="27"/>
      <c r="H81" s="27"/>
      <c r="I81" s="27"/>
      <c r="J81" s="27"/>
      <c r="K81" s="27"/>
      <c r="L81" s="27"/>
    </row>
    <row r="82" spans="5:12" ht="18.75">
      <c r="E82" s="27"/>
      <c r="F82" s="27"/>
      <c r="G82" s="27"/>
      <c r="H82" s="27"/>
      <c r="I82" s="27"/>
      <c r="J82" s="27"/>
      <c r="K82" s="27"/>
      <c r="L82" s="27"/>
    </row>
    <row r="83" spans="5:12" ht="18.75">
      <c r="E83" s="27"/>
      <c r="F83" s="27"/>
      <c r="G83" s="27"/>
      <c r="H83" s="27"/>
      <c r="I83" s="27"/>
      <c r="J83" s="27"/>
      <c r="K83" s="27"/>
      <c r="L83" s="27"/>
    </row>
    <row r="84" spans="5:12" ht="18.75">
      <c r="E84" s="27"/>
      <c r="F84" s="27"/>
      <c r="G84" s="27"/>
      <c r="H84" s="27"/>
      <c r="I84" s="27"/>
      <c r="J84" s="27"/>
      <c r="K84" s="27"/>
      <c r="L84" s="27"/>
    </row>
    <row r="85" spans="5:12" ht="18.75">
      <c r="E85" s="27"/>
      <c r="F85" s="27"/>
      <c r="G85" s="27"/>
      <c r="H85" s="27"/>
      <c r="I85" s="27"/>
      <c r="J85" s="27"/>
      <c r="K85" s="27"/>
      <c r="L85" s="27"/>
    </row>
    <row r="86" spans="5:12" ht="18.75">
      <c r="E86" s="27"/>
      <c r="F86" s="27"/>
      <c r="G86" s="27"/>
      <c r="H86" s="27"/>
      <c r="I86" s="27"/>
      <c r="J86" s="27"/>
      <c r="K86" s="27"/>
      <c r="L86" s="27"/>
    </row>
    <row r="87" spans="5:12" ht="18.75">
      <c r="E87" s="27"/>
      <c r="F87" s="27"/>
      <c r="G87" s="27"/>
      <c r="H87" s="27"/>
      <c r="I87" s="27"/>
      <c r="J87" s="27"/>
      <c r="K87" s="27"/>
      <c r="L87" s="27"/>
    </row>
    <row r="88" spans="5:12" ht="18.75">
      <c r="E88" s="27"/>
      <c r="F88" s="27"/>
      <c r="G88" s="27"/>
      <c r="H88" s="27"/>
      <c r="I88" s="27"/>
      <c r="J88" s="27"/>
      <c r="K88" s="27"/>
      <c r="L88" s="27"/>
    </row>
    <row r="89" spans="5:12" ht="18.75">
      <c r="E89" s="27"/>
      <c r="F89" s="27"/>
      <c r="G89" s="27"/>
      <c r="H89" s="27"/>
      <c r="I89" s="27"/>
      <c r="J89" s="27"/>
      <c r="K89" s="27"/>
      <c r="L89" s="27"/>
    </row>
    <row r="90" spans="5:12" ht="18.75">
      <c r="E90" s="27"/>
      <c r="F90" s="27"/>
      <c r="G90" s="27"/>
      <c r="H90" s="27"/>
      <c r="I90" s="27"/>
      <c r="J90" s="27"/>
      <c r="K90" s="27"/>
      <c r="L90" s="27"/>
    </row>
    <row r="91" spans="5:12" ht="18.75">
      <c r="E91" s="27"/>
      <c r="F91" s="27"/>
      <c r="G91" s="27"/>
      <c r="H91" s="27"/>
      <c r="I91" s="27"/>
      <c r="J91" s="27"/>
      <c r="K91" s="27"/>
      <c r="L91" s="27"/>
    </row>
    <row r="92" spans="5:12" ht="18.75">
      <c r="E92" s="27"/>
      <c r="F92" s="27"/>
      <c r="G92" s="27"/>
      <c r="H92" s="27"/>
      <c r="I92" s="27"/>
      <c r="J92" s="27"/>
      <c r="K92" s="27"/>
      <c r="L92" s="27"/>
    </row>
  </sheetData>
  <sheetProtection/>
  <mergeCells count="49">
    <mergeCell ref="L2:M2"/>
    <mergeCell ref="L3:M3"/>
    <mergeCell ref="A41:A42"/>
    <mergeCell ref="B41:B42"/>
    <mergeCell ref="B37:B40"/>
    <mergeCell ref="A37:A40"/>
    <mergeCell ref="G6:O6"/>
    <mergeCell ref="B6:B7"/>
    <mergeCell ref="B25:B28"/>
    <mergeCell ref="B29:B32"/>
    <mergeCell ref="A43:A44"/>
    <mergeCell ref="B43:B44"/>
    <mergeCell ref="A45:A46"/>
    <mergeCell ref="B45:B46"/>
    <mergeCell ref="A47:A48"/>
    <mergeCell ref="B47:B48"/>
    <mergeCell ref="A73:A74"/>
    <mergeCell ref="B73:B74"/>
    <mergeCell ref="A69:A70"/>
    <mergeCell ref="B69:B70"/>
    <mergeCell ref="A71:A72"/>
    <mergeCell ref="B71:B72"/>
    <mergeCell ref="A64:A66"/>
    <mergeCell ref="B64:B66"/>
    <mergeCell ref="A67:A68"/>
    <mergeCell ref="B67:B68"/>
    <mergeCell ref="A56:A60"/>
    <mergeCell ref="B56:B60"/>
    <mergeCell ref="A61:A63"/>
    <mergeCell ref="B61:B63"/>
    <mergeCell ref="A49:A50"/>
    <mergeCell ref="B49:B50"/>
    <mergeCell ref="A51:A55"/>
    <mergeCell ref="B51:B55"/>
    <mergeCell ref="Z6:AD6"/>
    <mergeCell ref="A9:AD9"/>
    <mergeCell ref="A21:A24"/>
    <mergeCell ref="B21:B24"/>
    <mergeCell ref="F6:F7"/>
    <mergeCell ref="E6:E7"/>
    <mergeCell ref="P6:T6"/>
    <mergeCell ref="U6:Y6"/>
    <mergeCell ref="C6:C7"/>
    <mergeCell ref="D6:D7"/>
    <mergeCell ref="B33:B36"/>
    <mergeCell ref="A25:A28"/>
    <mergeCell ref="A6:A7"/>
    <mergeCell ref="A29:A32"/>
    <mergeCell ref="A33:A36"/>
  </mergeCells>
  <printOptions/>
  <pageMargins left="0.7086614173228347" right="0.7086614173228347" top="0.2755905511811024" bottom="0.2755905511811024" header="0.31496062992125984" footer="0.31496062992125984"/>
  <pageSetup fitToHeight="2" fitToWidth="1" horizontalDpi="600" verticalDpi="600" orientation="landscape" paperSize="9" scale="67" r:id="rId1"/>
  <ignoredErrors>
    <ignoredError sqref="E42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Туркина</dc:creator>
  <cp:keywords/>
  <dc:description/>
  <cp:lastModifiedBy>Чиркова Татьяна Дмитриевна</cp:lastModifiedBy>
  <cp:lastPrinted>2017-08-31T12:11:41Z</cp:lastPrinted>
  <dcterms:created xsi:type="dcterms:W3CDTF">2014-03-11T09:58:45Z</dcterms:created>
  <dcterms:modified xsi:type="dcterms:W3CDTF">2017-08-31T12:11:43Z</dcterms:modified>
  <cp:category/>
  <cp:version/>
  <cp:contentType/>
  <cp:contentStatus/>
</cp:coreProperties>
</file>