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H07_1037102722667_01_0_71_0" sheetId="1" r:id="rId1"/>
  </sheets>
  <definedNames>
    <definedName name="_xlnm._FilterDatabase" localSheetId="0" hidden="1">H07_1037102722667_01_0_71_0!$X$1:$X$460</definedName>
  </definedNames>
  <calcPr calcId="152511"/>
</workbook>
</file>

<file path=xl/calcChain.xml><?xml version="1.0" encoding="utf-8"?>
<calcChain xmlns="http://schemas.openxmlformats.org/spreadsheetml/2006/main">
  <c r="P374" i="1" l="1"/>
  <c r="P375" i="1"/>
  <c r="O374" i="1"/>
  <c r="O426" i="1" l="1"/>
  <c r="O375" i="1" l="1"/>
  <c r="O398" i="1"/>
  <c r="O373" i="1"/>
  <c r="Q374" i="1"/>
  <c r="O372" i="1" l="1"/>
  <c r="X399" i="1"/>
  <c r="X398" i="1"/>
  <c r="X405" i="1"/>
  <c r="X381" i="1"/>
  <c r="X426" i="1"/>
  <c r="R398" i="1" l="1"/>
  <c r="R399" i="1"/>
  <c r="P373" i="1"/>
  <c r="P372" i="1" s="1"/>
  <c r="N444" i="1" l="1"/>
  <c r="N443" i="1"/>
  <c r="N430" i="1"/>
  <c r="N399" i="1"/>
  <c r="N398" i="1"/>
  <c r="N375" i="1"/>
  <c r="N374" i="1" s="1"/>
  <c r="N373" i="1" s="1"/>
  <c r="N372" i="1" s="1"/>
  <c r="P173" i="1" l="1"/>
  <c r="O350" i="1"/>
  <c r="O250" i="1"/>
  <c r="O252" i="1" s="1"/>
  <c r="O243" i="1"/>
  <c r="O242" i="1"/>
  <c r="O217" i="1"/>
  <c r="O200" i="1"/>
  <c r="O199" i="1"/>
  <c r="O198" i="1"/>
  <c r="O196" i="1"/>
  <c r="O190" i="1"/>
  <c r="O187" i="1"/>
  <c r="O184" i="1"/>
  <c r="O173" i="1"/>
  <c r="O167" i="1"/>
  <c r="U243" i="1"/>
  <c r="U217" i="1"/>
  <c r="U200" i="1"/>
  <c r="U199" i="1"/>
  <c r="U198" i="1"/>
  <c r="U184" i="1"/>
  <c r="U159" i="1"/>
  <c r="U145" i="1"/>
  <c r="U155" i="1" s="1"/>
  <c r="U154" i="1" s="1"/>
  <c r="U96" i="1"/>
  <c r="U117" i="1" s="1"/>
  <c r="U132" i="1" s="1"/>
  <c r="U95" i="1"/>
  <c r="U72" i="1"/>
  <c r="U64" i="1"/>
  <c r="U55" i="1"/>
  <c r="U187" i="1" s="1"/>
  <c r="U190" i="1" s="1"/>
  <c r="U53" i="1"/>
  <c r="U44" i="1"/>
  <c r="U38" i="1"/>
  <c r="U29" i="1"/>
  <c r="U350" i="1" s="1"/>
  <c r="S349" i="1"/>
  <c r="U349" i="1" s="1"/>
  <c r="S243" i="1"/>
  <c r="S217" i="1"/>
  <c r="S200" i="1"/>
  <c r="S199" i="1"/>
  <c r="S198" i="1"/>
  <c r="S194" i="1"/>
  <c r="S195" i="1" s="1"/>
  <c r="S187" i="1"/>
  <c r="S190" i="1" s="1"/>
  <c r="S184" i="1"/>
  <c r="S159" i="1"/>
  <c r="S145" i="1"/>
  <c r="S155" i="1" s="1"/>
  <c r="S154" i="1" s="1"/>
  <c r="S96" i="1"/>
  <c r="S117" i="1" s="1"/>
  <c r="S132" i="1" s="1"/>
  <c r="S95" i="1"/>
  <c r="S72" i="1"/>
  <c r="S64" i="1"/>
  <c r="S55" i="1"/>
  <c r="S44" i="1"/>
  <c r="S38" i="1"/>
  <c r="S29" i="1"/>
  <c r="S350" i="1" s="1"/>
  <c r="Q349" i="1"/>
  <c r="Q243" i="1"/>
  <c r="Q217" i="1"/>
  <c r="Q200" i="1"/>
  <c r="Q194" i="1"/>
  <c r="Q195" i="1" s="1"/>
  <c r="Q187" i="1"/>
  <c r="Q190" i="1" s="1"/>
  <c r="Q184" i="1"/>
  <c r="Q145" i="1"/>
  <c r="Q155" i="1" s="1"/>
  <c r="Q154" i="1" s="1"/>
  <c r="Q96" i="1"/>
  <c r="Q117" i="1" s="1"/>
  <c r="Q132" i="1" s="1"/>
  <c r="Q95" i="1"/>
  <c r="Q72" i="1"/>
  <c r="Q68" i="1"/>
  <c r="Q159" i="1" s="1"/>
  <c r="Q67" i="1"/>
  <c r="Q62" i="1"/>
  <c r="Q199" i="1" s="1"/>
  <c r="Q57" i="1"/>
  <c r="Q56" i="1"/>
  <c r="Q55" i="1"/>
  <c r="Q54" i="1"/>
  <c r="Q198" i="1" s="1"/>
  <c r="Q53" i="1"/>
  <c r="Q52" i="1"/>
  <c r="Q44" i="1"/>
  <c r="Q38" i="1"/>
  <c r="Q29" i="1"/>
  <c r="Q350" i="1" s="1"/>
  <c r="O159" i="1"/>
  <c r="O145" i="1"/>
  <c r="O155" i="1" s="1"/>
  <c r="O154" i="1" s="1"/>
  <c r="O115" i="1"/>
  <c r="O96" i="1"/>
  <c r="O117" i="1" s="1"/>
  <c r="O87" i="1"/>
  <c r="O77" i="1"/>
  <c r="O72" i="1"/>
  <c r="O64" i="1"/>
  <c r="O53" i="1"/>
  <c r="O52" i="1"/>
  <c r="O95" i="1" s="1"/>
  <c r="O38" i="1"/>
  <c r="O81" i="1" s="1"/>
  <c r="O109" i="1" s="1"/>
  <c r="O23" i="1"/>
  <c r="P159" i="1"/>
  <c r="P145" i="1"/>
  <c r="P115" i="1"/>
  <c r="P87" i="1"/>
  <c r="P23" i="1"/>
  <c r="U194" i="1" l="1"/>
  <c r="U195" i="1" s="1"/>
  <c r="U23" i="1"/>
  <c r="U81" i="1" s="1"/>
  <c r="U109" i="1" s="1"/>
  <c r="U87" i="1"/>
  <c r="U173" i="1"/>
  <c r="U167" i="1" s="1"/>
  <c r="U242" i="1" s="1"/>
  <c r="U250" i="1" s="1"/>
  <c r="U252" i="1" s="1"/>
  <c r="S23" i="1"/>
  <c r="S81" i="1" s="1"/>
  <c r="S109" i="1" s="1"/>
  <c r="S87" i="1"/>
  <c r="S173" i="1"/>
  <c r="S167" i="1" s="1"/>
  <c r="S242" i="1" s="1"/>
  <c r="S250" i="1" s="1"/>
  <c r="S252" i="1" s="1"/>
  <c r="Q64" i="1"/>
  <c r="Q23" i="1"/>
  <c r="Q81" i="1" s="1"/>
  <c r="Q109" i="1" s="1"/>
  <c r="Q87" i="1"/>
  <c r="Q173" i="1"/>
  <c r="Q167" i="1" s="1"/>
  <c r="Q242" i="1" s="1"/>
  <c r="Q250" i="1" s="1"/>
  <c r="Q252" i="1" s="1"/>
  <c r="O160" i="1"/>
  <c r="O123" i="1"/>
  <c r="O138" i="1" s="1"/>
  <c r="O132" i="1"/>
  <c r="O124" i="1" s="1"/>
  <c r="O139" i="1" s="1"/>
  <c r="O147" i="1"/>
  <c r="X194" i="1"/>
  <c r="X430" i="1"/>
  <c r="U375" i="1"/>
  <c r="U374" i="1"/>
  <c r="U426" i="1" s="1"/>
  <c r="S375" i="1"/>
  <c r="S374" i="1"/>
  <c r="S426" i="1" s="1"/>
  <c r="Q375" i="1"/>
  <c r="M430" i="1"/>
  <c r="M398" i="1"/>
  <c r="M381" i="1" s="1"/>
  <c r="M375" i="1" s="1"/>
  <c r="M374" i="1" s="1"/>
  <c r="M373" i="1" s="1"/>
  <c r="M372" i="1" s="1"/>
  <c r="U160" i="1" l="1"/>
  <c r="U123" i="1"/>
  <c r="U138" i="1" s="1"/>
  <c r="U124" i="1" s="1"/>
  <c r="U196" i="1" s="1"/>
  <c r="S160" i="1"/>
  <c r="S123" i="1"/>
  <c r="S138" i="1" s="1"/>
  <c r="S124" i="1" s="1"/>
  <c r="S196" i="1" s="1"/>
  <c r="Q160" i="1"/>
  <c r="Q123" i="1"/>
  <c r="Q138" i="1" s="1"/>
  <c r="Q124" i="1" s="1"/>
  <c r="Q196" i="1" s="1"/>
  <c r="Q139" i="1"/>
  <c r="U373" i="1"/>
  <c r="U372" i="1" s="1"/>
  <c r="S373" i="1"/>
  <c r="S372" i="1" s="1"/>
  <c r="Q426" i="1"/>
  <c r="Q373" i="1" s="1"/>
  <c r="Q372" i="1" s="1"/>
  <c r="P350" i="1"/>
  <c r="U139" i="1" l="1"/>
  <c r="S139" i="1"/>
  <c r="W372" i="1"/>
  <c r="R44" i="1"/>
  <c r="T44" i="1" s="1"/>
  <c r="V44" i="1" s="1"/>
  <c r="R29" i="1"/>
  <c r="T29" i="1" s="1"/>
  <c r="R56" i="1"/>
  <c r="R55" i="1"/>
  <c r="T55" i="1" s="1"/>
  <c r="V55" i="1" s="1"/>
  <c r="V187" i="1" s="1"/>
  <c r="V190" i="1" s="1"/>
  <c r="R57" i="1"/>
  <c r="R67" i="1"/>
  <c r="R68" i="1"/>
  <c r="K252" i="1"/>
  <c r="W185" i="1"/>
  <c r="V217" i="1"/>
  <c r="T217" i="1"/>
  <c r="R217" i="1"/>
  <c r="P217" i="1"/>
  <c r="V200" i="1"/>
  <c r="T200" i="1"/>
  <c r="R200" i="1"/>
  <c r="P200" i="1"/>
  <c r="V199" i="1"/>
  <c r="T199" i="1"/>
  <c r="R195" i="1"/>
  <c r="R194" i="1"/>
  <c r="R184" i="1"/>
  <c r="P187" i="1"/>
  <c r="P190" i="1" s="1"/>
  <c r="V184" i="1"/>
  <c r="T184" i="1"/>
  <c r="P184" i="1"/>
  <c r="R173" i="1"/>
  <c r="R167" i="1" s="1"/>
  <c r="P64" i="1"/>
  <c r="R54" i="1"/>
  <c r="P52" i="1"/>
  <c r="T375" i="1"/>
  <c r="R52" i="1" l="1"/>
  <c r="R38" i="1" s="1"/>
  <c r="P95" i="1"/>
  <c r="R187" i="1"/>
  <c r="R190" i="1" s="1"/>
  <c r="T173" i="1"/>
  <c r="T167" i="1" s="1"/>
  <c r="V29" i="1"/>
  <c r="V173" i="1" s="1"/>
  <c r="V167" i="1" s="1"/>
  <c r="P167" i="1"/>
  <c r="P242" i="1" s="1"/>
  <c r="T194" i="1"/>
  <c r="P53" i="1"/>
  <c r="R53" i="1" s="1"/>
  <c r="P199" i="1"/>
  <c r="R62" i="1"/>
  <c r="R199" i="1" s="1"/>
  <c r="T187" i="1"/>
  <c r="T190" i="1" s="1"/>
  <c r="V194" i="1" l="1"/>
  <c r="V195" i="1" s="1"/>
  <c r="T195" i="1"/>
  <c r="R349" i="1"/>
  <c r="T349" i="1" s="1"/>
  <c r="V349" i="1" s="1"/>
  <c r="V243" i="1" l="1"/>
  <c r="T243" i="1"/>
  <c r="R243" i="1"/>
  <c r="P243" i="1"/>
  <c r="P250" i="1" s="1"/>
  <c r="P252" i="1" s="1"/>
  <c r="M243" i="1"/>
  <c r="W194" i="1" l="1"/>
  <c r="V38" i="1"/>
  <c r="T38" i="1"/>
  <c r="R87" i="1"/>
  <c r="R159" i="1"/>
  <c r="R96" i="1"/>
  <c r="R117" i="1" s="1"/>
  <c r="R132" i="1" s="1"/>
  <c r="R72" i="1"/>
  <c r="R64" i="1"/>
  <c r="R23" i="1"/>
  <c r="P96" i="1"/>
  <c r="P117" i="1" s="1"/>
  <c r="P155" i="1"/>
  <c r="P154" i="1" s="1"/>
  <c r="P77" i="1"/>
  <c r="P72" i="1"/>
  <c r="P38" i="1"/>
  <c r="P81" i="1" s="1"/>
  <c r="P109" i="1" s="1"/>
  <c r="V53" i="1"/>
  <c r="V72" i="1"/>
  <c r="T72" i="1"/>
  <c r="V64" i="1"/>
  <c r="T64" i="1"/>
  <c r="T23" i="1"/>
  <c r="V23" i="1"/>
  <c r="T95" i="1"/>
  <c r="V95" i="1"/>
  <c r="T96" i="1"/>
  <c r="V96" i="1"/>
  <c r="T117" i="1"/>
  <c r="T132" i="1" s="1"/>
  <c r="V117" i="1"/>
  <c r="V132" i="1" s="1"/>
  <c r="T159" i="1"/>
  <c r="V159" i="1"/>
  <c r="R145" i="1" l="1"/>
  <c r="R155" i="1" s="1"/>
  <c r="V87" i="1"/>
  <c r="V145" i="1" s="1"/>
  <c r="V155" i="1" s="1"/>
  <c r="V154" i="1" s="1"/>
  <c r="T87" i="1"/>
  <c r="R81" i="1"/>
  <c r="R109" i="1" s="1"/>
  <c r="R123" i="1" s="1"/>
  <c r="R138" i="1" s="1"/>
  <c r="R124" i="1" s="1"/>
  <c r="R139" i="1" s="1"/>
  <c r="V81" i="1"/>
  <c r="V109" i="1" s="1"/>
  <c r="T81" i="1"/>
  <c r="T109" i="1" s="1"/>
  <c r="R95" i="1"/>
  <c r="P132" i="1"/>
  <c r="V242" i="1"/>
  <c r="V250" i="1" s="1"/>
  <c r="V252" i="1" s="1"/>
  <c r="T242" i="1"/>
  <c r="T250" i="1" s="1"/>
  <c r="T252" i="1" s="1"/>
  <c r="R242" i="1"/>
  <c r="R250" i="1" s="1"/>
  <c r="R252" i="1" s="1"/>
  <c r="W217" i="1"/>
  <c r="W213" i="1"/>
  <c r="W212" i="1"/>
  <c r="W211" i="1"/>
  <c r="W210" i="1"/>
  <c r="W243" i="1" s="1"/>
  <c r="M199" i="1"/>
  <c r="M198" i="1"/>
  <c r="M184" i="1"/>
  <c r="M173" i="1"/>
  <c r="W173" i="1" s="1"/>
  <c r="W167" i="1" s="1"/>
  <c r="W242" i="1" s="1"/>
  <c r="M200" i="1"/>
  <c r="W197" i="1"/>
  <c r="V198" i="1"/>
  <c r="T198" i="1"/>
  <c r="R198" i="1"/>
  <c r="P198" i="1"/>
  <c r="M159" i="1"/>
  <c r="M96" i="1"/>
  <c r="M117" i="1" s="1"/>
  <c r="M95" i="1"/>
  <c r="M89" i="1"/>
  <c r="M87" i="1"/>
  <c r="M115" i="1" s="1"/>
  <c r="M145" i="1" s="1"/>
  <c r="M77" i="1"/>
  <c r="M72" i="1"/>
  <c r="M53" i="1"/>
  <c r="M38" i="1"/>
  <c r="M23" i="1"/>
  <c r="W250" i="1" l="1"/>
  <c r="W252" i="1" s="1"/>
  <c r="M167" i="1"/>
  <c r="M242" i="1" s="1"/>
  <c r="M250" i="1" s="1"/>
  <c r="M252" i="1" s="1"/>
  <c r="R154" i="1"/>
  <c r="T145" i="1"/>
  <c r="T155" i="1" s="1"/>
  <c r="V123" i="1"/>
  <c r="V138" i="1" s="1"/>
  <c r="V124" i="1" s="1"/>
  <c r="V139" i="1" s="1"/>
  <c r="T123" i="1"/>
  <c r="T138" i="1" s="1"/>
  <c r="T124" i="1" s="1"/>
  <c r="T139" i="1" s="1"/>
  <c r="T160" i="1"/>
  <c r="V160" i="1"/>
  <c r="R160" i="1"/>
  <c r="P147" i="1"/>
  <c r="P160" i="1"/>
  <c r="P123" i="1"/>
  <c r="P138" i="1" s="1"/>
  <c r="P124" i="1" s="1"/>
  <c r="P139" i="1" s="1"/>
  <c r="R196" i="1"/>
  <c r="W198" i="1"/>
  <c r="M81" i="1"/>
  <c r="M109" i="1" s="1"/>
  <c r="M132" i="1"/>
  <c r="W426" i="1"/>
  <c r="T154" i="1" l="1"/>
  <c r="X155" i="1"/>
  <c r="V196" i="1"/>
  <c r="T196" i="1"/>
  <c r="P196" i="1"/>
  <c r="M160" i="1"/>
  <c r="M123" i="1"/>
  <c r="M138" i="1" s="1"/>
  <c r="M124" i="1" s="1"/>
  <c r="M196" i="1" s="1"/>
  <c r="M147" i="1"/>
  <c r="V375" i="1"/>
  <c r="T374" i="1"/>
  <c r="R375" i="1"/>
  <c r="X29" i="1"/>
  <c r="V374" i="1" l="1"/>
  <c r="X374" i="1" s="1"/>
  <c r="X375" i="1"/>
  <c r="R374" i="1"/>
  <c r="W196" i="1"/>
  <c r="V373" i="1"/>
  <c r="V372" i="1" s="1"/>
  <c r="M139" i="1"/>
  <c r="R373" i="1"/>
  <c r="R372" i="1" s="1"/>
  <c r="X372" i="1" s="1"/>
  <c r="T373" i="1" l="1"/>
  <c r="T372" i="1" l="1"/>
  <c r="X373" i="1"/>
  <c r="X344" i="1"/>
  <c r="X340" i="1"/>
  <c r="X159" i="1"/>
  <c r="X154" i="1"/>
  <c r="X153" i="1"/>
  <c r="X147" i="1"/>
  <c r="X146" i="1"/>
  <c r="X145" i="1"/>
  <c r="X132" i="1"/>
  <c r="X130" i="1"/>
  <c r="X117" i="1"/>
  <c r="X108" i="1"/>
  <c r="X105" i="1"/>
  <c r="X103" i="1"/>
  <c r="X102" i="1"/>
  <c r="X97" i="1"/>
  <c r="X96" i="1"/>
  <c r="X95" i="1"/>
  <c r="X89" i="1"/>
  <c r="X78" i="1"/>
  <c r="X77" i="1"/>
  <c r="X76" i="1"/>
  <c r="X75" i="1"/>
  <c r="X200" i="1" s="1"/>
  <c r="X73" i="1"/>
  <c r="X72" i="1"/>
  <c r="X71" i="1"/>
  <c r="X70" i="1"/>
  <c r="X69" i="1"/>
  <c r="X68" i="1"/>
  <c r="X67" i="1"/>
  <c r="X62" i="1"/>
  <c r="X199" i="1" s="1"/>
  <c r="X59" i="1"/>
  <c r="X57" i="1"/>
  <c r="X56" i="1"/>
  <c r="X55" i="1"/>
  <c r="X187" i="1" s="1"/>
  <c r="X190" i="1" s="1"/>
  <c r="X54" i="1"/>
  <c r="X52" i="1"/>
  <c r="X44" i="1"/>
  <c r="X38" i="1"/>
  <c r="X185" i="1" s="1"/>
  <c r="X37" i="1"/>
  <c r="X184" i="1" s="1"/>
  <c r="V350" i="1"/>
  <c r="T350" i="1"/>
  <c r="R350" i="1"/>
  <c r="X53" i="1"/>
  <c r="X109" i="1" l="1"/>
  <c r="X115" i="1"/>
  <c r="X23" i="1"/>
  <c r="X81" i="1"/>
  <c r="X87" i="1"/>
  <c r="W29" i="1"/>
  <c r="X160" i="1" l="1"/>
  <c r="X123" i="1"/>
  <c r="W132" i="1"/>
  <c r="W117" i="1"/>
  <c r="W155" i="1"/>
  <c r="W154" i="1"/>
  <c r="W153" i="1"/>
  <c r="W147" i="1"/>
  <c r="W146" i="1"/>
  <c r="W145" i="1"/>
  <c r="W108" i="1"/>
  <c r="W105" i="1"/>
  <c r="W103" i="1"/>
  <c r="W102" i="1"/>
  <c r="W97" i="1"/>
  <c r="W89" i="1"/>
  <c r="W95" i="1"/>
  <c r="W23" i="1"/>
  <c r="W130" i="1"/>
  <c r="W70" i="1"/>
  <c r="W78" i="1"/>
  <c r="W77" i="1"/>
  <c r="W76" i="1"/>
  <c r="W75" i="1"/>
  <c r="W200" i="1" s="1"/>
  <c r="W73" i="1"/>
  <c r="W72" i="1"/>
  <c r="W71" i="1"/>
  <c r="W69" i="1"/>
  <c r="W68" i="1"/>
  <c r="W67" i="1"/>
  <c r="W62" i="1"/>
  <c r="W199" i="1" s="1"/>
  <c r="W59" i="1"/>
  <c r="W52" i="1"/>
  <c r="W57" i="1"/>
  <c r="W56" i="1"/>
  <c r="W55" i="1"/>
  <c r="W187" i="1" s="1"/>
  <c r="W190" i="1" s="1"/>
  <c r="W54" i="1"/>
  <c r="W44" i="1"/>
  <c r="W37" i="1"/>
  <c r="W38" i="1" l="1"/>
  <c r="X138" i="1"/>
  <c r="W87" i="1"/>
  <c r="W115" i="1"/>
  <c r="W96" i="1"/>
  <c r="W159" i="1"/>
  <c r="W53" i="1"/>
  <c r="X139" i="1" l="1"/>
  <c r="X124" i="1"/>
  <c r="W81" i="1"/>
  <c r="W123" i="1"/>
  <c r="W160" i="1"/>
  <c r="M350" i="1"/>
  <c r="K430" i="1"/>
  <c r="J430" i="1"/>
  <c r="K373" i="1"/>
  <c r="J373" i="1"/>
  <c r="K350" i="1"/>
  <c r="J350" i="1"/>
  <c r="K38" i="1"/>
  <c r="K37" i="1"/>
  <c r="W138" i="1" l="1"/>
  <c r="K372" i="1"/>
  <c r="J372" i="1"/>
  <c r="W124" i="1" l="1"/>
  <c r="W139" i="1"/>
  <c r="W109" i="1"/>
  <c r="W405" i="1" l="1"/>
  <c r="W399" i="1"/>
  <c r="W381" i="1" l="1"/>
  <c r="W375" i="1"/>
  <c r="W374" i="1" l="1"/>
  <c r="W398" i="1"/>
  <c r="W344" i="1"/>
  <c r="W340" i="1"/>
  <c r="W430" i="1" l="1"/>
  <c r="W373" i="1"/>
</calcChain>
</file>

<file path=xl/sharedStrings.xml><?xml version="1.0" encoding="utf-8"?>
<sst xmlns="http://schemas.openxmlformats.org/spreadsheetml/2006/main" count="5995" uniqueCount="712">
  <si>
    <t>Инвестиционная программа</t>
  </si>
  <si>
    <t>Акционерное общество "Алексинская электросетевая компания"</t>
  </si>
  <si>
    <t>полное наименование субъекта электроэнергетики</t>
  </si>
  <si>
    <t xml:space="preserve">Субъект Российской Федерации: </t>
  </si>
  <si>
    <t>Тульская область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</si>
  <si>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</si>
  <si>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</si>
  <si>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</si>
  <si>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</si>
  <si>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</si>
  <si>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</si>
  <si>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</si>
  <si>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</si>
  <si>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</si>
  <si>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</si>
  <si>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</si>
  <si>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</si>
  <si>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</si>
  <si>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</si>
  <si>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</si>
  <si>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</si>
  <si>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</si>
  <si>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</si>
  <si>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</si>
  <si>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</si>
  <si>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</si>
  <si>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</si>
  <si>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</si>
  <si>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</si>
  <si>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</si>
  <si>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</si>
  <si>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</si>
  <si>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</si>
  <si>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</si>
  <si>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</si>
  <si>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</si>
  <si>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</si>
  <si>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</si>
  <si>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</si>
  <si>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</si>
  <si>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</si>
  <si>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</si>
  <si>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</si>
  <si>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</si>
  <si>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</si>
  <si>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</si>
  <si>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</si>
  <si>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</si>
  <si>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</si>
  <si>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</si>
  <si>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</si>
  <si>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</si>
  <si>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</si>
  <si>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</si>
  <si>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</si>
  <si>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</si>
  <si>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</si>
  <si>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</si>
  <si>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</si>
  <si>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</si>
  <si>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</si>
  <si>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</si>
  <si>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</si>
  <si>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</si>
  <si>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</si>
  <si>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</si>
  <si>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</si>
  <si>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</si>
  <si>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</si>
  <si>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</si>
  <si>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</si>
  <si>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</si>
  <si>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</si>
  <si>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</si>
  <si>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</si>
  <si>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</si>
  <si>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</si>
  <si>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</si>
  <si>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</si>
  <si>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</si>
  <si>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</si>
  <si>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</si>
  <si>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</si>
  <si>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</si>
  <si>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</si>
  <si>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</si>
  <si>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</si>
  <si>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</si>
  <si>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</si>
  <si>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</si>
  <si>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</si>
  <si>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</si>
  <si>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</si>
  <si>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</si>
  <si>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</si>
  <si>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</si>
  <si>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</si>
  <si>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</si>
  <si>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</si>
  <si>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</si>
  <si>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</si>
  <si>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</si>
  <si>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</si>
  <si>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</si>
  <si>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</si>
  <si>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</si>
  <si>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</si>
  <si>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</si>
  <si>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</si>
  <si>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</si>
  <si>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</si>
  <si>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</si>
  <si>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</si>
  <si>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</si>
  <si>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</si>
  <si>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</si>
  <si>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</si>
  <si>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</si>
  <si>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</si>
  <si>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</si>
  <si>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</si>
  <si>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</si>
  <si>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</si>
  <si>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</si>
  <si>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</si>
  <si>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</si>
  <si>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</si>
  <si>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</si>
  <si>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</si>
  <si>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</si>
  <si>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</si>
  <si>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</si>
  <si>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</si>
  <si>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</si>
  <si>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</si>
  <si>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</si>
  <si>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</si>
  <si>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</si>
  <si>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</si>
  <si>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</si>
  <si>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</si>
  <si>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</si>
  <si>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</si>
  <si>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</si>
  <si>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</si>
  <si>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</si>
  <si>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</si>
  <si>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</si>
  <si>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</si>
  <si>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</si>
  <si>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</si>
  <si>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</si>
  <si>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</si>
  <si>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</si>
  <si>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</si>
  <si>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</si>
  <si>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</si>
  <si>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</si>
  <si>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</si>
  <si>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</si>
  <si>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</si>
  <si>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</si>
  <si>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</si>
  <si>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</si>
  <si>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</si>
  <si>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</si>
  <si>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</si>
  <si>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</si>
  <si>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</si>
  <si>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</si>
  <si>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</si>
  <si>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</si>
  <si>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</si>
  <si>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</si>
  <si>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</si>
  <si>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</si>
  <si>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</si>
  <si>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</si>
  <si>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</si>
  <si>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</si>
  <si>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</si>
  <si>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</si>
  <si>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</si>
  <si>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</si>
  <si>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</si>
  <si>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</si>
  <si>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</si>
  <si>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</si>
  <si>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</si>
  <si>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</si>
  <si>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</si>
  <si>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</si>
  <si>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</si>
  <si>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</si>
  <si>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</si>
  <si>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</si>
  <si>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</si>
  <si>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</si>
  <si>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</si>
  <si>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</si>
  <si>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</si>
  <si>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</si>
  <si>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</si>
  <si>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</si>
  <si>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</si>
  <si>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</si>
  <si>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</si>
  <si>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</si>
  <si>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</si>
  <si>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</si>
  <si>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</si>
  <si>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 xml:space="preserve">    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</si>
  <si>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</si>
  <si>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</si>
  <si>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</si>
  <si>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</si>
  <si>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</si>
  <si>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</si>
  <si>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</si>
  <si>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</si>
  <si>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</si>
  <si>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</si>
  <si>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</si>
  <si>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</si>
  <si>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</si>
  <si>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</si>
  <si>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</si>
  <si>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</si>
  <si>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</si>
  <si>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</si>
  <si>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</si>
  <si>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</si>
  <si>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</si>
  <si>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</si>
  <si>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</si>
  <si>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</si>
  <si>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</si>
  <si>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</si>
  <si>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</si>
  <si>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</si>
  <si>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</si>
  <si>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</si>
  <si>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</si>
  <si>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</si>
  <si>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</si>
  <si>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</si>
  <si>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</si>
  <si>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</si>
  <si>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</si>
  <si>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</si>
  <si>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</si>
  <si>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</si>
  <si>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</si>
  <si>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</si>
  <si>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</si>
  <si>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</si>
  <si>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</si>
  <si>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</si>
  <si>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</si>
  <si>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</si>
  <si>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</si>
  <si>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</si>
  <si>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</si>
  <si>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</si>
  <si>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</si>
  <si>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</si>
  <si>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</si>
  <si>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</si>
  <si>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</si>
  <si>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</si>
  <si>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</si>
  <si>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</si>
  <si>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</si>
  <si>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</si>
  <si>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</si>
  <si>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</si>
  <si>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</si>
  <si>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</si>
  <si>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</si>
  <si>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</si>
  <si>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</si>
  <si>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</si>
  <si>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</si>
  <si>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</si>
  <si>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</si>
  <si>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</si>
  <si>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</si>
  <si>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</si>
  <si>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</si>
  <si>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</si>
  <si>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</si>
  <si>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</si>
  <si>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</si>
  <si>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</si>
  <si>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</si>
  <si>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</si>
  <si>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</si>
  <si>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</si>
  <si>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</si>
  <si>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</si>
  <si>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</si>
  <si>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</si>
  <si>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</si>
  <si>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</si>
  <si>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</si>
  <si>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</si>
  <si>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</si>
  <si>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</si>
  <si>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</si>
  <si>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</si>
  <si>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</si>
  <si>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</si>
  <si>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</si>
  <si>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</si>
  <si>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</si>
  <si>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</si>
  <si>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</si>
  <si>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</si>
  <si>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</si>
  <si>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</si>
  <si>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</si>
  <si>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</si>
  <si>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</si>
  <si>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</si>
  <si>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</si>
  <si>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</si>
  <si>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</si>
  <si>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</si>
  <si>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</si>
  <si>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</si>
  <si>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</si>
  <si>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</si>
  <si>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</si>
  <si>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</si>
  <si>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</si>
  <si>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</si>
  <si>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</si>
  <si>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</si>
  <si>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</si>
  <si>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</si>
  <si>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</si>
  <si>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</si>
  <si>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</si>
  <si>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</si>
  <si>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</si>
  <si>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</si>
  <si>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</si>
  <si>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</si>
  <si>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</si>
  <si>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</si>
  <si>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</si>
  <si>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</si>
  <si>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</si>
  <si>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</si>
  <si>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</si>
  <si>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</si>
  <si>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</si>
  <si>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</si>
  <si>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</si>
  <si>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</si>
  <si>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</si>
  <si>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</si>
  <si>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</si>
  <si>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</si>
  <si>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</si>
  <si>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</si>
  <si>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</si>
  <si>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</si>
  <si>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</si>
  <si>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</si>
  <si>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</si>
  <si>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</si>
  <si>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</si>
  <si>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</si>
  <si>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</si>
  <si>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</si>
  <si>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</si>
  <si>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</si>
  <si>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</si>
  <si>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</si>
  <si>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</si>
  <si>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</si>
  <si>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</si>
  <si>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</si>
  <si>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</si>
  <si>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</si>
  <si>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</si>
  <si>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</si>
  <si>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</si>
  <si>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</si>
  <si>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</si>
  <si>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</si>
  <si>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</si>
  <si>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</si>
  <si>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</si>
  <si>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</si>
  <si>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</si>
  <si>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</si>
  <si>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</si>
  <si>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</si>
  <si>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</si>
  <si>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</si>
  <si>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</si>
  <si>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</si>
  <si>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</si>
  <si>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</si>
  <si>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</si>
  <si>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</si>
  <si>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</si>
  <si>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</si>
  <si>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</si>
  <si>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</si>
  <si>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</si>
  <si>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</si>
  <si>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</si>
  <si>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</si>
  <si>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</si>
  <si>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</si>
  <si>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</si>
  <si>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</si>
  <si>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</si>
  <si>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</si>
  <si>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</si>
  <si>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</si>
  <si>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</si>
  <si>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</si>
  <si>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</si>
  <si>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</si>
  <si>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</si>
  <si>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</si>
  <si>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</si>
  <si>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</si>
  <si>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</si>
  <si>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</si>
  <si>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</si>
  <si>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</si>
  <si>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</si>
  <si>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</si>
  <si>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</si>
  <si>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</si>
  <si>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</si>
  <si>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</si>
  <si>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</si>
  <si>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</si>
  <si>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</si>
  <si>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</si>
  <si>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</si>
  <si>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</si>
  <si>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</si>
  <si>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</si>
  <si>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</si>
  <si>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</si>
  <si>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</si>
  <si>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</si>
  <si>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</si>
  <si>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</si>
  <si>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</si>
  <si>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</si>
  <si>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</si>
  <si>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</si>
  <si>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</si>
  <si>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</si>
  <si>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</si>
  <si>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</si>
  <si>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</si>
  <si>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</si>
  <si>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</si>
  <si>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</si>
  <si>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</si>
  <si>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</si>
  <si>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</si>
  <si>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</si>
  <si>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</si>
  <si>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</si>
  <si>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</si>
  <si>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</si>
  <si>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</si>
  <si>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</si>
  <si>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</si>
  <si>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</si>
  <si>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</si>
  <si>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</si>
  <si>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</si>
  <si>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</si>
  <si>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</si>
  <si>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</si>
  <si>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</si>
  <si>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</si>
  <si>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</si>
  <si>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</si>
  <si>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</si>
  <si>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</si>
  <si>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</si>
  <si>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</si>
  <si>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</si>
  <si>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</si>
  <si>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</si>
  <si>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</si>
  <si>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</si>
  <si>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</si>
  <si>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</si>
  <si>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</si>
  <si>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</si>
  <si>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</si>
  <si>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</si>
  <si>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</si>
  <si>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</si>
  <si>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</si>
  <si>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</si>
  <si>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</si>
  <si>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</si>
  <si>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</si>
  <si>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</si>
  <si>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</si>
  <si>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</si>
  <si>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</si>
  <si>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</si>
  <si>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</si>
  <si>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</si>
  <si>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</si>
  <si>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</si>
  <si>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</si>
  <si>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</si>
  <si>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</si>
  <si>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</si>
  <si>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</si>
  <si>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</si>
  <si>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</si>
  <si>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</si>
  <si>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</si>
  <si>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</si>
  <si>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</si>
  <si>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</si>
  <si>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</si>
  <si>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</si>
  <si>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</si>
  <si>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</si>
  <si>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</si>
  <si>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</si>
  <si>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</si>
  <si>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</si>
  <si>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</si>
  <si>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</si>
  <si>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</si>
  <si>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</si>
  <si>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</si>
  <si>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</si>
  <si>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</si>
  <si>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</si>
  <si>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</si>
  <si>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</si>
  <si>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</si>
  <si>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</si>
  <si>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</si>
  <si>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</si>
  <si>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</si>
  <si>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</si>
  <si>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</si>
  <si>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</si>
  <si>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</si>
  <si>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</si>
  <si>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</si>
  <si>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</si>
  <si>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</si>
  <si>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</si>
  <si>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</si>
  <si>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</si>
  <si>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</si>
  <si>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</si>
  <si>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</si>
  <si>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</si>
  <si>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</si>
  <si>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</si>
  <si>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</si>
  <si>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</si>
  <si>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</si>
  <si>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</si>
  <si>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</si>
  <si>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</si>
  <si>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</si>
  <si>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</si>
  <si>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</si>
  <si>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</si>
  <si>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</si>
  <si>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</si>
  <si>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</si>
  <si>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</si>
  <si>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</si>
  <si>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</si>
  <si>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</si>
  <si>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</si>
  <si>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</si>
  <si>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</si>
  <si>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</si>
  <si>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</si>
  <si>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</si>
  <si>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</si>
  <si>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</si>
  <si>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</si>
  <si>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</si>
  <si>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</si>
  <si>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</si>
  <si>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</si>
  <si>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</si>
  <si>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</si>
  <si>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</si>
  <si>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</si>
  <si>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</si>
  <si>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</si>
  <si>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</si>
  <si>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</si>
  <si>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</si>
  <si>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</si>
  <si>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</si>
  <si>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</si>
  <si>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</si>
  <si>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</si>
  <si>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</si>
  <si>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</si>
  <si>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</si>
  <si>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</si>
  <si>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</si>
  <si>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</si>
  <si>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</si>
  <si>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</si>
  <si>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</si>
  <si>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</si>
  <si>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</si>
  <si>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</si>
  <si>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</si>
  <si>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</si>
  <si>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</si>
  <si>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</si>
  <si>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</si>
  <si>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</si>
  <si>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</si>
  <si>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</si>
  <si>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</si>
  <si>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</si>
  <si>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</si>
  <si>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</si>
  <si>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</si>
  <si>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</si>
  <si>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</si>
  <si>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</si>
  <si>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</si>
  <si>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</si>
  <si>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</si>
  <si>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</si>
  <si>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</si>
  <si>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</si>
  <si>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</si>
  <si>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</si>
  <si>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</si>
  <si>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</si>
  <si>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</si>
  <si>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</si>
  <si>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</si>
  <si>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</si>
  <si>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</si>
  <si>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</si>
  <si>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</si>
  <si>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</si>
  <si>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</si>
  <si>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
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</si>
  <si>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</si>
  <si>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</si>
  <si>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</si>
  <si>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</si>
  <si>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</si>
  <si>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</si>
  <si>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</si>
  <si>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</si>
  <si>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</si>
  <si>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</si>
  <si>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</si>
  <si>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</si>
  <si>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</si>
  <si>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</si>
  <si>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</si>
  <si>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</si>
  <si>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</si>
  <si>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</si>
  <si>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</si>
  <si>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</si>
  <si>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</si>
  <si>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</si>
  <si>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</si>
  <si>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</si>
  <si>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</si>
  <si>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</si>
  <si>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</si>
  <si>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Итого за период реализации инвестиционной программы</t>
  </si>
  <si>
    <t>Предложение по корректировке утвержденного плана</t>
  </si>
  <si>
    <t>1</t>
  </si>
  <si>
    <t>Отчетный год 2022</t>
  </si>
  <si>
    <t>Отчетный год 2023</t>
  </si>
  <si>
    <t>Отчетный год 2024</t>
  </si>
  <si>
    <t>Год 2025</t>
  </si>
  <si>
    <t>Год 2026</t>
  </si>
  <si>
    <t>Год  2025</t>
  </si>
  <si>
    <t>Год  2026</t>
  </si>
  <si>
    <t>ИПЦ</t>
  </si>
  <si>
    <t>Факт</t>
  </si>
  <si>
    <t>Год 2022</t>
  </si>
  <si>
    <t>Год 2023</t>
  </si>
  <si>
    <t>Год 2019</t>
  </si>
  <si>
    <t>Год 2020</t>
  </si>
  <si>
    <t>Год 2021</t>
  </si>
  <si>
    <t>Год  2024</t>
  </si>
  <si>
    <t>2022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</si>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</sst>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164" formatCode="0.00000"/>
  </numFmts>
  <fonts count="1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4" fillId="0" borderId="0"/>
    <xf numFmtId="0" fontId="15" fillId="0" borderId="0"/>
    <xf numFmtId="0" fontId="16" fillId="0" borderId="0"/>
    <xf numFmtId="0" fontId="16" fillId="0" borderId="0"/>
  </cellStyleXfs>
  <cellXfs count="289">
    <xf numFmtId="0" fontId="0" fillId="0" borderId="0" xfId="0"/>
    <xf numFmtId="4" fontId="4" fillId="2" borderId="18" xfId="0" applyNumberFormat="1" applyFont="1" applyFill="1" applyBorder="1" applyAlignment="1">
      <alignment horizontal="center" vertical="center"/>
    </xf>
    <xf numFmtId="4" fontId="4" fillId="2" borderId="35" xfId="0" applyNumberFormat="1" applyFont="1" applyFill="1" applyBorder="1" applyAlignment="1">
      <alignment horizontal="center" vertical="center"/>
    </xf>
    <xf numFmtId="4" fontId="9" fillId="2" borderId="35" xfId="0" applyNumberFormat="1" applyFont="1" applyFill="1" applyBorder="1" applyAlignment="1">
      <alignment horizontal="center" vertical="center"/>
    </xf>
    <xf numFmtId="4" fontId="4" fillId="2" borderId="25" xfId="0" applyNumberFormat="1" applyFont="1" applyFill="1" applyBorder="1" applyAlignment="1">
      <alignment horizontal="center" vertical="center"/>
    </xf>
    <xf numFmtId="4" fontId="9" fillId="2" borderId="25" xfId="0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center" vertical="center"/>
    </xf>
    <xf numFmtId="4" fontId="9" fillId="2" borderId="26" xfId="0" applyNumberFormat="1" applyFont="1" applyFill="1" applyBorder="1" applyAlignment="1">
      <alignment horizontal="center" vertical="center"/>
    </xf>
    <xf numFmtId="4" fontId="4" fillId="2" borderId="39" xfId="0" applyNumberFormat="1" applyFont="1" applyFill="1" applyBorder="1" applyAlignment="1">
      <alignment horizontal="center" vertical="center"/>
    </xf>
    <xf numFmtId="4" fontId="4" fillId="2" borderId="48" xfId="0" applyNumberFormat="1" applyFont="1" applyFill="1" applyBorder="1" applyAlignment="1">
      <alignment horizontal="center" vertical="center"/>
    </xf>
    <xf numFmtId="4" fontId="9" fillId="2" borderId="48" xfId="0" applyNumberFormat="1" applyFont="1" applyFill="1" applyBorder="1" applyAlignment="1">
      <alignment horizontal="center" vertical="center"/>
    </xf>
    <xf numFmtId="4" fontId="4" fillId="2" borderId="49" xfId="0" applyNumberFormat="1" applyFont="1" applyFill="1" applyBorder="1" applyAlignment="1">
      <alignment horizontal="center" vertical="center"/>
    </xf>
    <xf numFmtId="4" fontId="9" fillId="2" borderId="49" xfId="0" applyNumberFormat="1" applyFont="1" applyFill="1" applyBorder="1" applyAlignment="1">
      <alignment horizontal="center" vertical="center"/>
    </xf>
    <xf numFmtId="4" fontId="9" fillId="2" borderId="39" xfId="0" applyNumberFormat="1" applyFont="1" applyFill="1" applyBorder="1" applyAlignment="1">
      <alignment horizontal="center" vertical="center"/>
    </xf>
    <xf numFmtId="4" fontId="9" fillId="2" borderId="18" xfId="0" applyNumberFormat="1" applyFont="1" applyFill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4" fontId="9" fillId="2" borderId="36" xfId="0" applyNumberFormat="1" applyFont="1" applyFill="1" applyBorder="1" applyAlignment="1">
      <alignment horizontal="center" vertical="center"/>
    </xf>
    <xf numFmtId="4" fontId="4" fillId="2" borderId="36" xfId="0" applyNumberFormat="1" applyFont="1" applyFill="1" applyBorder="1" applyAlignment="1">
      <alignment horizontal="center" vertical="center"/>
    </xf>
    <xf numFmtId="4" fontId="4" fillId="2" borderId="21" xfId="0" applyNumberFormat="1" applyFont="1" applyFill="1" applyBorder="1" applyAlignment="1">
      <alignment horizontal="center" vertical="center"/>
    </xf>
    <xf numFmtId="4" fontId="6" fillId="2" borderId="35" xfId="0" applyNumberFormat="1" applyFont="1" applyFill="1" applyBorder="1" applyAlignment="1">
      <alignment horizontal="center"/>
    </xf>
    <xf numFmtId="4" fontId="6" fillId="2" borderId="35" xfId="0" applyNumberFormat="1" applyFont="1" applyFill="1" applyBorder="1" applyAlignment="1">
      <alignment horizontal="center" vertical="center"/>
    </xf>
    <xf numFmtId="4" fontId="7" fillId="2" borderId="35" xfId="0" applyNumberFormat="1" applyFont="1" applyFill="1" applyBorder="1" applyAlignment="1">
      <alignment horizontal="center"/>
    </xf>
    <xf numFmtId="4" fontId="13" fillId="2" borderId="25" xfId="0" applyNumberFormat="1" applyFont="1" applyFill="1" applyBorder="1" applyAlignment="1">
      <alignment horizontal="center"/>
    </xf>
    <xf numFmtId="4" fontId="4" fillId="2" borderId="35" xfId="0" applyNumberFormat="1" applyFont="1" applyFill="1" applyBorder="1" applyAlignment="1">
      <alignment horizontal="center"/>
    </xf>
    <xf numFmtId="4" fontId="4" fillId="2" borderId="38" xfId="0" applyNumberFormat="1" applyFont="1" applyFill="1" applyBorder="1" applyAlignment="1">
      <alignment horizontal="center"/>
    </xf>
    <xf numFmtId="4" fontId="4" fillId="2" borderId="23" xfId="0" applyNumberFormat="1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164" fontId="4" fillId="2" borderId="35" xfId="0" applyNumberFormat="1" applyFont="1" applyFill="1" applyBorder="1" applyAlignment="1">
      <alignment horizontal="center" vertical="center"/>
    </xf>
    <xf numFmtId="164" fontId="9" fillId="2" borderId="35" xfId="0" applyNumberFormat="1" applyFont="1" applyFill="1" applyBorder="1" applyAlignment="1">
      <alignment horizontal="center" vertical="center"/>
    </xf>
    <xf numFmtId="164" fontId="9" fillId="2" borderId="25" xfId="0" applyNumberFormat="1" applyFont="1" applyFill="1" applyBorder="1" applyAlignment="1">
      <alignment horizontal="center" vertical="center"/>
    </xf>
    <xf numFmtId="2" fontId="9" fillId="2" borderId="35" xfId="0" applyNumberFormat="1" applyFont="1" applyFill="1" applyBorder="1" applyAlignment="1">
      <alignment horizontal="center" vertical="center"/>
    </xf>
    <xf numFmtId="4" fontId="4" fillId="2" borderId="20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/>
    </xf>
    <xf numFmtId="4" fontId="9" fillId="2" borderId="20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center" vertical="center"/>
    </xf>
    <xf numFmtId="4" fontId="7" fillId="2" borderId="19" xfId="0" applyNumberFormat="1" applyFont="1" applyFill="1" applyBorder="1" applyAlignment="1">
      <alignment horizontal="center"/>
    </xf>
    <xf numFmtId="4" fontId="7" fillId="2" borderId="20" xfId="0" applyNumberFormat="1" applyFont="1" applyFill="1" applyBorder="1" applyAlignment="1">
      <alignment horizontal="center"/>
    </xf>
    <xf numFmtId="4" fontId="4" fillId="2" borderId="20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4" fillId="2" borderId="46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/>
    </xf>
    <xf numFmtId="4" fontId="4" fillId="2" borderId="47" xfId="0" applyNumberFormat="1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4" fillId="2" borderId="19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4" fontId="4" fillId="2" borderId="31" xfId="0" applyNumberFormat="1" applyFont="1" applyFill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4" fontId="4" fillId="2" borderId="38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/>
    <xf numFmtId="0" fontId="10" fillId="2" borderId="0" xfId="0" applyFont="1" applyFill="1" applyAlignment="1">
      <alignment horizontal="right"/>
    </xf>
    <xf numFmtId="49" fontId="10" fillId="2" borderId="1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 applyAlignment="1">
      <alignment horizontal="left"/>
    </xf>
    <xf numFmtId="9" fontId="2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 inden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8" fillId="2" borderId="38" xfId="0" applyNumberFormat="1" applyFont="1" applyFill="1" applyBorder="1" applyAlignment="1">
      <alignment horizontal="center" vertical="center" wrapText="1"/>
    </xf>
    <xf numFmtId="0" fontId="8" fillId="2" borderId="35" xfId="0" applyNumberFormat="1" applyFont="1" applyFill="1" applyBorder="1" applyAlignment="1">
      <alignment horizontal="center" vertical="center" wrapText="1"/>
    </xf>
    <xf numFmtId="0" fontId="5" fillId="2" borderId="39" xfId="0" applyNumberFormat="1" applyFont="1" applyFill="1" applyBorder="1" applyAlignment="1">
      <alignment horizontal="center" vertical="top"/>
    </xf>
    <xf numFmtId="0" fontId="5" fillId="2" borderId="15" xfId="0" applyNumberFormat="1" applyFont="1" applyFill="1" applyBorder="1" applyAlignment="1">
      <alignment horizontal="center" vertical="top"/>
    </xf>
    <xf numFmtId="0" fontId="11" fillId="2" borderId="25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center" vertical="top"/>
    </xf>
    <xf numFmtId="0" fontId="2" fillId="2" borderId="45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center" vertical="center"/>
    </xf>
    <xf numFmtId="0" fontId="4" fillId="2" borderId="13" xfId="0" applyNumberFormat="1" applyFont="1" applyFill="1" applyBorder="1" applyAlignment="1">
      <alignment horizontal="center" vertical="center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41" fontId="4" fillId="2" borderId="14" xfId="0" applyNumberFormat="1" applyFont="1" applyFill="1" applyBorder="1" applyAlignment="1">
      <alignment horizontal="center" vertical="center"/>
    </xf>
    <xf numFmtId="0" fontId="13" fillId="2" borderId="0" xfId="0" applyFont="1" applyFill="1"/>
    <xf numFmtId="4" fontId="6" fillId="2" borderId="19" xfId="0" applyNumberFormat="1" applyFont="1" applyFill="1" applyBorder="1" applyAlignment="1">
      <alignment horizontal="center"/>
    </xf>
    <xf numFmtId="4" fontId="6" fillId="2" borderId="19" xfId="0" applyNumberFormat="1" applyFont="1" applyFill="1" applyBorder="1" applyAlignment="1">
      <alignment horizontal="center" vertical="center"/>
    </xf>
    <xf numFmtId="41" fontId="4" fillId="2" borderId="39" xfId="0" applyNumberFormat="1" applyFont="1" applyFill="1" applyBorder="1" applyAlignment="1">
      <alignment horizontal="center" vertical="center"/>
    </xf>
    <xf numFmtId="0" fontId="4" fillId="2" borderId="43" xfId="0" applyNumberFormat="1" applyFont="1" applyFill="1" applyBorder="1" applyAlignment="1">
      <alignment horizontal="center" vertical="center"/>
    </xf>
    <xf numFmtId="4" fontId="13" fillId="2" borderId="24" xfId="0" applyNumberFormat="1" applyFont="1" applyFill="1" applyBorder="1" applyAlignment="1">
      <alignment horizontal="center"/>
    </xf>
    <xf numFmtId="4" fontId="13" fillId="2" borderId="0" xfId="0" applyNumberFormat="1" applyFont="1" applyFill="1"/>
    <xf numFmtId="0" fontId="13" fillId="2" borderId="0" xfId="0" applyFont="1" applyFill="1" applyBorder="1"/>
    <xf numFmtId="41" fontId="4" fillId="2" borderId="26" xfId="0" applyNumberFormat="1" applyFont="1" applyFill="1" applyBorder="1" applyAlignment="1">
      <alignment horizontal="center" vertical="center"/>
    </xf>
    <xf numFmtId="4" fontId="9" fillId="2" borderId="38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2" borderId="44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/>
    </xf>
    <xf numFmtId="0" fontId="4" fillId="2" borderId="38" xfId="0" applyNumberFormat="1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23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0" fontId="1" fillId="2" borderId="35" xfId="0" applyNumberFormat="1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164" fontId="4" fillId="2" borderId="31" xfId="0" applyNumberFormat="1" applyFont="1" applyFill="1" applyBorder="1" applyAlignment="1">
      <alignment horizontal="center" vertical="center"/>
    </xf>
    <xf numFmtId="164" fontId="9" fillId="2" borderId="26" xfId="0" applyNumberFormat="1" applyFont="1" applyFill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 vertical="center"/>
    </xf>
    <xf numFmtId="164" fontId="4" fillId="2" borderId="24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35" xfId="0" applyNumberFormat="1" applyFont="1" applyFill="1" applyBorder="1" applyAlignment="1">
      <alignment horizontal="center" vertical="center"/>
    </xf>
    <xf numFmtId="0" fontId="4" fillId="2" borderId="0" xfId="0" applyFont="1" applyFill="1"/>
    <xf numFmtId="164" fontId="9" fillId="2" borderId="0" xfId="0" applyNumberFormat="1" applyFont="1" applyFill="1" applyAlignment="1">
      <alignment horizontal="left"/>
    </xf>
    <xf numFmtId="4" fontId="9" fillId="2" borderId="1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9" fillId="2" borderId="21" xfId="0" applyNumberFormat="1" applyFont="1" applyFill="1" applyBorder="1" applyAlignment="1">
      <alignment horizontal="center" vertical="center"/>
    </xf>
    <xf numFmtId="4" fontId="4" fillId="2" borderId="40" xfId="0" applyNumberFormat="1" applyFont="1" applyFill="1" applyBorder="1" applyAlignment="1">
      <alignment horizontal="center" vertical="center"/>
    </xf>
    <xf numFmtId="4" fontId="9" fillId="2" borderId="50" xfId="0" applyNumberFormat="1" applyFont="1" applyFill="1" applyBorder="1" applyAlignment="1">
      <alignment horizontal="center" vertical="center"/>
    </xf>
    <xf numFmtId="4" fontId="9" fillId="2" borderId="51" xfId="0" applyNumberFormat="1" applyFont="1" applyFill="1" applyBorder="1" applyAlignment="1">
      <alignment horizontal="center" vertical="center"/>
    </xf>
    <xf numFmtId="4" fontId="9" fillId="2" borderId="40" xfId="0" applyNumberFormat="1" applyFont="1" applyFill="1" applyBorder="1" applyAlignment="1">
      <alignment horizontal="center" vertical="center"/>
    </xf>
    <xf numFmtId="4" fontId="4" fillId="2" borderId="11" xfId="0" applyNumberFormat="1" applyFont="1" applyFill="1" applyBorder="1" applyAlignment="1">
      <alignment horizontal="center" vertical="center"/>
    </xf>
    <xf numFmtId="4" fontId="6" fillId="2" borderId="36" xfId="0" applyNumberFormat="1" applyFont="1" applyFill="1" applyBorder="1" applyAlignment="1">
      <alignment horizontal="center"/>
    </xf>
    <xf numFmtId="4" fontId="13" fillId="2" borderId="21" xfId="0" applyNumberFormat="1" applyFont="1" applyFill="1" applyBorder="1" applyAlignment="1">
      <alignment horizontal="center"/>
    </xf>
    <xf numFmtId="0" fontId="8" fillId="2" borderId="19" xfId="0" applyNumberFormat="1" applyFont="1" applyFill="1" applyBorder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center" vertical="center" wrapText="1"/>
    </xf>
    <xf numFmtId="0" fontId="5" fillId="2" borderId="24" xfId="0" applyNumberFormat="1" applyFont="1" applyFill="1" applyBorder="1" applyAlignment="1">
      <alignment horizontal="center" vertical="top"/>
    </xf>
    <xf numFmtId="4" fontId="4" fillId="2" borderId="52" xfId="0" applyNumberFormat="1" applyFont="1" applyFill="1" applyBorder="1" applyAlignment="1">
      <alignment horizontal="center" vertical="center"/>
    </xf>
    <xf numFmtId="4" fontId="13" fillId="2" borderId="28" xfId="0" applyNumberFormat="1" applyFont="1" applyFill="1" applyBorder="1"/>
    <xf numFmtId="41" fontId="2" fillId="2" borderId="28" xfId="1" applyNumberFormat="1" applyFont="1" applyFill="1" applyBorder="1" applyAlignment="1"/>
    <xf numFmtId="0" fontId="2" fillId="2" borderId="27" xfId="0" applyNumberFormat="1" applyFont="1" applyFill="1" applyBorder="1" applyAlignment="1">
      <alignment vertical="center"/>
    </xf>
    <xf numFmtId="0" fontId="2" fillId="2" borderId="28" xfId="0" applyNumberFormat="1" applyFont="1" applyFill="1" applyBorder="1" applyAlignment="1">
      <alignment horizontal="left"/>
    </xf>
    <xf numFmtId="4" fontId="2" fillId="2" borderId="28" xfId="0" applyNumberFormat="1" applyFont="1" applyFill="1" applyBorder="1" applyAlignment="1">
      <alignment horizontal="left"/>
    </xf>
    <xf numFmtId="0" fontId="2" fillId="2" borderId="54" xfId="0" applyNumberFormat="1" applyFont="1" applyFill="1" applyBorder="1" applyAlignment="1">
      <alignment horizontal="left"/>
    </xf>
    <xf numFmtId="0" fontId="4" fillId="2" borderId="26" xfId="0" applyNumberFormat="1" applyFont="1" applyFill="1" applyBorder="1" applyAlignment="1">
      <alignment horizontal="center" vertical="center"/>
    </xf>
    <xf numFmtId="4" fontId="9" fillId="2" borderId="33" xfId="0" applyNumberFormat="1" applyFont="1" applyFill="1" applyBorder="1" applyAlignment="1">
      <alignment horizontal="center" vertical="center"/>
    </xf>
    <xf numFmtId="4" fontId="9" fillId="2" borderId="43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center" vertical="center"/>
    </xf>
    <xf numFmtId="0" fontId="13" fillId="2" borderId="45" xfId="0" applyFont="1" applyFill="1" applyBorder="1"/>
    <xf numFmtId="4" fontId="4" fillId="2" borderId="33" xfId="0" applyNumberFormat="1" applyFont="1" applyFill="1" applyBorder="1" applyAlignment="1">
      <alignment horizontal="center" vertical="center"/>
    </xf>
    <xf numFmtId="4" fontId="4" fillId="2" borderId="46" xfId="0" applyNumberFormat="1" applyFont="1" applyFill="1" applyBorder="1" applyAlignment="1">
      <alignment horizontal="center" vertical="center"/>
    </xf>
    <xf numFmtId="4" fontId="7" fillId="2" borderId="15" xfId="0" applyNumberFormat="1" applyFont="1" applyFill="1" applyBorder="1" applyAlignment="1">
      <alignment horizontal="center"/>
    </xf>
    <xf numFmtId="2" fontId="9" fillId="2" borderId="20" xfId="0" applyNumberFormat="1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164" fontId="9" fillId="2" borderId="20" xfId="0" applyNumberFormat="1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 vertical="center"/>
    </xf>
    <xf numFmtId="164" fontId="9" fillId="2" borderId="15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5" fillId="2" borderId="41" xfId="0" applyNumberFormat="1" applyFont="1" applyFill="1" applyBorder="1" applyAlignment="1">
      <alignment horizontal="center" vertical="top"/>
    </xf>
    <xf numFmtId="0" fontId="1" fillId="2" borderId="8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wrapText="1"/>
    </xf>
    <xf numFmtId="0" fontId="10" fillId="2" borderId="32" xfId="0" applyFont="1" applyFill="1" applyBorder="1" applyAlignment="1">
      <alignment horizontal="center" vertical="center" wrapText="1"/>
    </xf>
    <xf numFmtId="0" fontId="4" fillId="2" borderId="18" xfId="0" applyNumberFormat="1" applyFont="1" applyFill="1" applyBorder="1" applyAlignment="1">
      <alignment horizontal="center" vertical="center"/>
    </xf>
    <xf numFmtId="41" fontId="2" fillId="2" borderId="34" xfId="1" applyNumberFormat="1" applyFont="1" applyFill="1" applyBorder="1" applyAlignment="1"/>
    <xf numFmtId="0" fontId="2" fillId="2" borderId="28" xfId="0" applyNumberFormat="1" applyFont="1" applyFill="1" applyBorder="1" applyAlignment="1">
      <alignment vertical="center"/>
    </xf>
    <xf numFmtId="0" fontId="17" fillId="2" borderId="0" xfId="0" applyNumberFormat="1" applyFont="1" applyFill="1" applyBorder="1" applyAlignment="1">
      <alignment horizontal="left"/>
    </xf>
    <xf numFmtId="0" fontId="18" fillId="2" borderId="0" xfId="0" applyNumberFormat="1" applyFont="1" applyFill="1" applyBorder="1" applyAlignment="1">
      <alignment horizontal="left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4" fillId="2" borderId="37" xfId="0" applyNumberFormat="1" applyFont="1" applyFill="1" applyBorder="1" applyAlignment="1">
      <alignment horizontal="center" vertical="top"/>
    </xf>
    <xf numFmtId="0" fontId="3" fillId="2" borderId="0" xfId="0" applyNumberFormat="1" applyFont="1" applyFill="1" applyBorder="1" applyAlignment="1">
      <alignment horizontal="center" wrapText="1"/>
    </xf>
    <xf numFmtId="0" fontId="5" fillId="2" borderId="40" xfId="0" applyNumberFormat="1" applyFont="1" applyFill="1" applyBorder="1" applyAlignment="1">
      <alignment horizontal="center" vertical="top"/>
    </xf>
    <xf numFmtId="0" fontId="5" fillId="2" borderId="37" xfId="0" applyNumberFormat="1" applyFont="1" applyFill="1" applyBorder="1" applyAlignment="1">
      <alignment horizontal="center" vertical="top"/>
    </xf>
    <xf numFmtId="0" fontId="5" fillId="2" borderId="41" xfId="0" applyNumberFormat="1" applyFont="1" applyFill="1" applyBorder="1" applyAlignment="1">
      <alignment horizontal="center" vertical="top"/>
    </xf>
    <xf numFmtId="0" fontId="2" fillId="2" borderId="16" xfId="0" applyNumberFormat="1" applyFont="1" applyFill="1" applyBorder="1" applyAlignment="1">
      <alignment horizontal="center"/>
    </xf>
    <xf numFmtId="0" fontId="2" fillId="2" borderId="17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left" vertical="center"/>
    </xf>
    <xf numFmtId="0" fontId="1" fillId="2" borderId="4" xfId="0" applyNumberFormat="1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left" vertical="center"/>
    </xf>
    <xf numFmtId="0" fontId="1" fillId="2" borderId="36" xfId="0" applyNumberFormat="1" applyFont="1" applyFill="1" applyBorder="1" applyAlignment="1">
      <alignment horizontal="left" vertical="center" indent="1"/>
    </xf>
    <xf numFmtId="0" fontId="1" fillId="2" borderId="42" xfId="0" applyNumberFormat="1" applyFont="1" applyFill="1" applyBorder="1" applyAlignment="1">
      <alignment horizontal="left" vertical="center" indent="1"/>
    </xf>
    <xf numFmtId="0" fontId="1" fillId="2" borderId="38" xfId="0" applyNumberFormat="1" applyFont="1" applyFill="1" applyBorder="1" applyAlignment="1">
      <alignment horizontal="left" vertical="center" indent="1"/>
    </xf>
    <xf numFmtId="0" fontId="1" fillId="2" borderId="36" xfId="0" applyNumberFormat="1" applyFont="1" applyFill="1" applyBorder="1" applyAlignment="1">
      <alignment horizontal="left" vertical="center" wrapText="1" indent="1"/>
    </xf>
    <xf numFmtId="0" fontId="1" fillId="2" borderId="42" xfId="0" applyNumberFormat="1" applyFont="1" applyFill="1" applyBorder="1" applyAlignment="1">
      <alignment horizontal="left" vertical="center" wrapText="1" indent="1"/>
    </xf>
    <xf numFmtId="0" fontId="1" fillId="2" borderId="38" xfId="0" applyNumberFormat="1" applyFont="1" applyFill="1" applyBorder="1" applyAlignment="1">
      <alignment horizontal="left" vertical="center" wrapText="1" indent="1"/>
    </xf>
    <xf numFmtId="49" fontId="3" fillId="2" borderId="0" xfId="0" applyNumberFormat="1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2" borderId="29" xfId="0" applyNumberFormat="1" applyFont="1" applyFill="1" applyBorder="1" applyAlignment="1">
      <alignment horizontal="center" vertical="center"/>
    </xf>
    <xf numFmtId="0" fontId="8" fillId="2" borderId="32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8" fillId="2" borderId="7" xfId="0" applyNumberFormat="1" applyFont="1" applyFill="1" applyBorder="1" applyAlignment="1">
      <alignment horizontal="center" vertical="center"/>
    </xf>
    <xf numFmtId="0" fontId="8" fillId="2" borderId="8" xfId="0" applyNumberFormat="1" applyFont="1" applyFill="1" applyBorder="1" applyAlignment="1">
      <alignment horizontal="center" vertical="center"/>
    </xf>
    <xf numFmtId="0" fontId="1" fillId="2" borderId="36" xfId="0" applyNumberFormat="1" applyFont="1" applyFill="1" applyBorder="1" applyAlignment="1">
      <alignment horizontal="left" vertical="center" indent="2"/>
    </xf>
    <xf numFmtId="0" fontId="1" fillId="2" borderId="42" xfId="0" applyNumberFormat="1" applyFont="1" applyFill="1" applyBorder="1" applyAlignment="1">
      <alignment horizontal="left" vertical="center" indent="2"/>
    </xf>
    <xf numFmtId="0" fontId="1" fillId="2" borderId="38" xfId="0" applyNumberFormat="1" applyFont="1" applyFill="1" applyBorder="1" applyAlignment="1">
      <alignment horizontal="left" vertical="center" indent="2"/>
    </xf>
    <xf numFmtId="0" fontId="1" fillId="2" borderId="21" xfId="0" applyNumberFormat="1" applyFont="1" applyFill="1" applyBorder="1" applyAlignment="1">
      <alignment horizontal="left" vertical="center" indent="1"/>
    </xf>
    <xf numFmtId="0" fontId="1" fillId="2" borderId="22" xfId="0" applyNumberFormat="1" applyFont="1" applyFill="1" applyBorder="1" applyAlignment="1">
      <alignment horizontal="left" vertical="center" indent="1"/>
    </xf>
    <xf numFmtId="0" fontId="1" fillId="2" borderId="23" xfId="0" applyNumberFormat="1" applyFont="1" applyFill="1" applyBorder="1" applyAlignment="1">
      <alignment horizontal="left" vertical="center" inden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1" fillId="2" borderId="36" xfId="0" applyNumberFormat="1" applyFont="1" applyFill="1" applyBorder="1" applyAlignment="1">
      <alignment horizontal="left" vertical="center" wrapText="1" indent="2"/>
    </xf>
    <xf numFmtId="0" fontId="1" fillId="2" borderId="42" xfId="0" applyNumberFormat="1" applyFont="1" applyFill="1" applyBorder="1" applyAlignment="1">
      <alignment horizontal="left" vertical="center" wrapText="1" indent="2"/>
    </xf>
    <xf numFmtId="0" fontId="1" fillId="2" borderId="38" xfId="0" applyNumberFormat="1" applyFont="1" applyFill="1" applyBorder="1" applyAlignment="1">
      <alignment horizontal="left" vertical="center" wrapText="1" indent="2"/>
    </xf>
    <xf numFmtId="0" fontId="1" fillId="2" borderId="36" xfId="0" applyNumberFormat="1" applyFont="1" applyFill="1" applyBorder="1" applyAlignment="1">
      <alignment horizontal="left" vertical="center" indent="4"/>
    </xf>
    <xf numFmtId="0" fontId="1" fillId="2" borderId="42" xfId="0" applyNumberFormat="1" applyFont="1" applyFill="1" applyBorder="1" applyAlignment="1">
      <alignment horizontal="left" vertical="center" indent="4"/>
    </xf>
    <xf numFmtId="0" fontId="1" fillId="2" borderId="38" xfId="0" applyNumberFormat="1" applyFont="1" applyFill="1" applyBorder="1" applyAlignment="1">
      <alignment horizontal="left" vertical="center" indent="4"/>
    </xf>
    <xf numFmtId="0" fontId="1" fillId="2" borderId="36" xfId="0" applyNumberFormat="1" applyFont="1" applyFill="1" applyBorder="1" applyAlignment="1">
      <alignment horizontal="left" vertical="center" indent="3"/>
    </xf>
    <xf numFmtId="0" fontId="1" fillId="2" borderId="42" xfId="0" applyNumberFormat="1" applyFont="1" applyFill="1" applyBorder="1" applyAlignment="1">
      <alignment horizontal="left" vertical="center" indent="3"/>
    </xf>
    <xf numFmtId="0" fontId="1" fillId="2" borderId="38" xfId="0" applyNumberFormat="1" applyFont="1" applyFill="1" applyBorder="1" applyAlignment="1">
      <alignment horizontal="left" vertical="center" indent="3"/>
    </xf>
    <xf numFmtId="0" fontId="1" fillId="2" borderId="11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0" fontId="1" fillId="2" borderId="12" xfId="0" applyNumberFormat="1" applyFont="1" applyFill="1" applyBorder="1" applyAlignment="1">
      <alignment horizontal="left" vertical="center"/>
    </xf>
    <xf numFmtId="0" fontId="1" fillId="2" borderId="21" xfId="0" applyNumberFormat="1" applyFont="1" applyFill="1" applyBorder="1" applyAlignment="1">
      <alignment horizontal="left" vertical="center" indent="2"/>
    </xf>
    <xf numFmtId="0" fontId="1" fillId="2" borderId="22" xfId="0" applyNumberFormat="1" applyFont="1" applyFill="1" applyBorder="1" applyAlignment="1">
      <alignment horizontal="left" vertical="center" indent="2"/>
    </xf>
    <xf numFmtId="0" fontId="1" fillId="2" borderId="23" xfId="0" applyNumberFormat="1" applyFont="1" applyFill="1" applyBorder="1" applyAlignment="1">
      <alignment horizontal="left" vertical="center" indent="2"/>
    </xf>
    <xf numFmtId="0" fontId="1" fillId="2" borderId="11" xfId="0" applyNumberFormat="1" applyFont="1" applyFill="1" applyBorder="1" applyAlignment="1">
      <alignment horizontal="left" vertical="center" indent="1"/>
    </xf>
    <xf numFmtId="0" fontId="1" fillId="2" borderId="1" xfId="0" applyNumberFormat="1" applyFont="1" applyFill="1" applyBorder="1" applyAlignment="1">
      <alignment horizontal="left" vertical="center" indent="1"/>
    </xf>
    <xf numFmtId="0" fontId="1" fillId="2" borderId="12" xfId="0" applyNumberFormat="1" applyFont="1" applyFill="1" applyBorder="1" applyAlignment="1">
      <alignment horizontal="left" vertical="center" indent="1"/>
    </xf>
    <xf numFmtId="0" fontId="1" fillId="2" borderId="36" xfId="0" applyNumberFormat="1" applyFont="1" applyFill="1" applyBorder="1" applyAlignment="1">
      <alignment horizontal="left" vertical="center"/>
    </xf>
    <xf numFmtId="0" fontId="1" fillId="2" borderId="42" xfId="0" applyNumberFormat="1" applyFont="1" applyFill="1" applyBorder="1" applyAlignment="1">
      <alignment horizontal="left" vertical="center"/>
    </xf>
    <xf numFmtId="0" fontId="1" fillId="2" borderId="38" xfId="0" applyNumberFormat="1" applyFont="1" applyFill="1" applyBorder="1" applyAlignment="1">
      <alignment horizontal="left" vertical="center"/>
    </xf>
    <xf numFmtId="41" fontId="1" fillId="2" borderId="36" xfId="0" applyNumberFormat="1" applyFont="1" applyFill="1" applyBorder="1" applyAlignment="1">
      <alignment horizontal="left" vertical="center" wrapText="1"/>
    </xf>
    <xf numFmtId="41" fontId="1" fillId="2" borderId="42" xfId="0" applyNumberFormat="1" applyFont="1" applyFill="1" applyBorder="1" applyAlignment="1">
      <alignment horizontal="left" vertical="center" wrapText="1"/>
    </xf>
    <xf numFmtId="41" fontId="1" fillId="2" borderId="38" xfId="0" applyNumberFormat="1" applyFont="1" applyFill="1" applyBorder="1" applyAlignment="1">
      <alignment horizontal="left" vertical="center" wrapText="1"/>
    </xf>
    <xf numFmtId="41" fontId="1" fillId="2" borderId="14" xfId="0" applyNumberFormat="1" applyFont="1" applyFill="1" applyBorder="1" applyAlignment="1">
      <alignment horizontal="center" vertical="center" wrapText="1"/>
    </xf>
    <xf numFmtId="41" fontId="1" fillId="2" borderId="39" xfId="0" applyNumberFormat="1" applyFont="1" applyFill="1" applyBorder="1" applyAlignment="1">
      <alignment horizontal="center" vertical="center" wrapText="1"/>
    </xf>
    <xf numFmtId="41" fontId="1" fillId="2" borderId="26" xfId="0" applyNumberFormat="1" applyFont="1" applyFill="1" applyBorder="1" applyAlignment="1">
      <alignment horizontal="center" vertical="center" wrapText="1"/>
    </xf>
    <xf numFmtId="41" fontId="1" fillId="2" borderId="14" xfId="1" applyNumberFormat="1" applyFont="1" applyFill="1" applyBorder="1" applyAlignment="1">
      <alignment horizontal="center" vertical="center"/>
    </xf>
    <xf numFmtId="41" fontId="1" fillId="2" borderId="14" xfId="1" applyNumberFormat="1" applyFont="1" applyFill="1" applyBorder="1" applyAlignment="1">
      <alignment horizontal="center" vertical="center" wrapText="1"/>
    </xf>
    <xf numFmtId="41" fontId="2" fillId="2" borderId="16" xfId="1" applyNumberFormat="1" applyFont="1" applyFill="1" applyBorder="1" applyAlignment="1">
      <alignment horizontal="center"/>
    </xf>
    <xf numFmtId="41" fontId="2" fillId="2" borderId="17" xfId="1" applyNumberFormat="1" applyFont="1" applyFill="1" applyBorder="1" applyAlignment="1">
      <alignment horizontal="center"/>
    </xf>
    <xf numFmtId="41" fontId="2" fillId="2" borderId="53" xfId="1" applyNumberFormat="1" applyFont="1" applyFill="1" applyBorder="1" applyAlignment="1">
      <alignment horizontal="center"/>
    </xf>
    <xf numFmtId="41" fontId="1" fillId="2" borderId="36" xfId="1" applyNumberFormat="1" applyFont="1" applyFill="1" applyBorder="1" applyAlignment="1">
      <alignment horizontal="center" vertical="center"/>
    </xf>
    <xf numFmtId="41" fontId="1" fillId="2" borderId="42" xfId="1" applyNumberFormat="1" applyFont="1" applyFill="1" applyBorder="1" applyAlignment="1">
      <alignment horizontal="center" vertical="center"/>
    </xf>
    <xf numFmtId="41" fontId="1" fillId="2" borderId="38" xfId="1" applyNumberFormat="1" applyFont="1" applyFill="1" applyBorder="1" applyAlignment="1">
      <alignment horizontal="center" vertical="center"/>
    </xf>
    <xf numFmtId="4" fontId="1" fillId="2" borderId="14" xfId="1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left" vertical="center" indent="2"/>
    </xf>
    <xf numFmtId="0" fontId="1" fillId="2" borderId="14" xfId="0" applyNumberFormat="1" applyFont="1" applyFill="1" applyBorder="1" applyAlignment="1">
      <alignment horizontal="left" vertical="center" indent="1"/>
    </xf>
    <xf numFmtId="0" fontId="1" fillId="2" borderId="36" xfId="0" applyNumberFormat="1" applyFont="1" applyFill="1" applyBorder="1" applyAlignment="1">
      <alignment horizontal="left" vertical="center" wrapText="1"/>
    </xf>
    <xf numFmtId="0" fontId="1" fillId="2" borderId="42" xfId="0" applyNumberFormat="1" applyFont="1" applyFill="1" applyBorder="1" applyAlignment="1">
      <alignment horizontal="left" vertical="center" wrapText="1"/>
    </xf>
    <xf numFmtId="0" fontId="1" fillId="2" borderId="38" xfId="0" applyNumberFormat="1" applyFont="1" applyFill="1" applyBorder="1" applyAlignment="1">
      <alignment horizontal="left" vertical="center" wrapText="1"/>
    </xf>
    <xf numFmtId="0" fontId="1" fillId="2" borderId="21" xfId="0" applyNumberFormat="1" applyFont="1" applyFill="1" applyBorder="1" applyAlignment="1">
      <alignment horizontal="left" vertical="center"/>
    </xf>
    <xf numFmtId="0" fontId="1" fillId="2" borderId="22" xfId="0" applyNumberFormat="1" applyFont="1" applyFill="1" applyBorder="1" applyAlignment="1">
      <alignment horizontal="left" vertical="center"/>
    </xf>
    <xf numFmtId="0" fontId="1" fillId="2" borderId="23" xfId="0" applyNumberFormat="1" applyFont="1" applyFill="1" applyBorder="1" applyAlignment="1">
      <alignment horizontal="left" vertical="center"/>
    </xf>
    <xf numFmtId="0" fontId="1" fillId="2" borderId="36" xfId="0" applyNumberFormat="1" applyFont="1" applyFill="1" applyBorder="1" applyAlignment="1">
      <alignment horizontal="left" vertical="center" wrapText="1" indent="3"/>
    </xf>
    <xf numFmtId="0" fontId="1" fillId="2" borderId="42" xfId="0" applyNumberFormat="1" applyFont="1" applyFill="1" applyBorder="1" applyAlignment="1">
      <alignment horizontal="left" vertical="center" wrapText="1" indent="3"/>
    </xf>
    <xf numFmtId="0" fontId="1" fillId="2" borderId="38" xfId="0" applyNumberFormat="1" applyFont="1" applyFill="1" applyBorder="1" applyAlignment="1">
      <alignment horizontal="left" vertical="center" wrapText="1" indent="3"/>
    </xf>
    <xf numFmtId="0" fontId="1" fillId="2" borderId="40" xfId="0" applyNumberFormat="1" applyFont="1" applyFill="1" applyBorder="1" applyAlignment="1">
      <alignment horizontal="left" vertical="center" indent="3"/>
    </xf>
    <xf numFmtId="0" fontId="1" fillId="2" borderId="37" xfId="0" applyNumberFormat="1" applyFont="1" applyFill="1" applyBorder="1" applyAlignment="1">
      <alignment horizontal="left" vertical="center" indent="3"/>
    </xf>
    <xf numFmtId="0" fontId="1" fillId="2" borderId="41" xfId="0" applyNumberFormat="1" applyFont="1" applyFill="1" applyBorder="1" applyAlignment="1">
      <alignment horizontal="left" vertical="center" indent="3"/>
    </xf>
    <xf numFmtId="0" fontId="2" fillId="2" borderId="16" xfId="0" applyNumberFormat="1" applyFont="1" applyFill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/>
    </xf>
    <xf numFmtId="0" fontId="1" fillId="2" borderId="40" xfId="0" applyNumberFormat="1" applyFont="1" applyFill="1" applyBorder="1" applyAlignment="1">
      <alignment horizontal="left" vertical="center"/>
    </xf>
    <xf numFmtId="0" fontId="1" fillId="2" borderId="37" xfId="0" applyNumberFormat="1" applyFont="1" applyFill="1" applyBorder="1" applyAlignment="1">
      <alignment horizontal="left" vertical="center"/>
    </xf>
    <xf numFmtId="0" fontId="1" fillId="2" borderId="41" xfId="0" applyNumberFormat="1" applyFont="1" applyFill="1" applyBorder="1" applyAlignment="1">
      <alignment horizontal="left" vertical="center"/>
    </xf>
    <xf numFmtId="0" fontId="2" fillId="2" borderId="30" xfId="0" applyNumberFormat="1" applyFont="1" applyFill="1" applyBorder="1" applyAlignment="1">
      <alignment horizontal="center" vertical="center"/>
    </xf>
    <xf numFmtId="0" fontId="1" fillId="2" borderId="36" xfId="0" applyNumberFormat="1" applyFont="1" applyFill="1" applyBorder="1" applyAlignment="1">
      <alignment horizontal="left" vertical="center" wrapText="1" indent="4"/>
    </xf>
    <xf numFmtId="0" fontId="1" fillId="2" borderId="42" xfId="0" applyNumberFormat="1" applyFont="1" applyFill="1" applyBorder="1" applyAlignment="1">
      <alignment horizontal="left" vertical="center" wrapText="1" indent="4"/>
    </xf>
    <xf numFmtId="0" fontId="1" fillId="2" borderId="38" xfId="0" applyNumberFormat="1" applyFont="1" applyFill="1" applyBorder="1" applyAlignment="1">
      <alignment horizontal="left" vertical="center" wrapText="1" indent="4"/>
    </xf>
    <xf numFmtId="0" fontId="4" fillId="2" borderId="29" xfId="0" applyNumberFormat="1" applyFont="1" applyFill="1" applyBorder="1" applyAlignment="1">
      <alignment horizontal="left" vertical="center"/>
    </xf>
    <xf numFmtId="0" fontId="4" fillId="2" borderId="7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horizontal="left" vertical="center"/>
    </xf>
    <xf numFmtId="0" fontId="1" fillId="2" borderId="36" xfId="0" applyNumberFormat="1" applyFont="1" applyFill="1" applyBorder="1" applyAlignment="1">
      <alignment horizontal="left" vertical="center" indent="5"/>
    </xf>
    <xf numFmtId="0" fontId="1" fillId="2" borderId="42" xfId="0" applyNumberFormat="1" applyFont="1" applyFill="1" applyBorder="1" applyAlignment="1">
      <alignment horizontal="left" vertical="center" indent="5"/>
    </xf>
    <xf numFmtId="0" fontId="1" fillId="2" borderId="38" xfId="0" applyNumberFormat="1" applyFont="1" applyFill="1" applyBorder="1" applyAlignment="1">
      <alignment horizontal="left" vertical="center" indent="5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 2" xfId="1"/>
    <cellStyle name="Обычный 4" xfId="4"/>
    <cellStyle name="Обычный 5" xfId="5"/>
    <cellStyle name="Обычный 7" xfId="2"/>
  </cellStyles>
  <dxfs count="0"/>
  <tableStyles count="0" defaultTableStyle="TableStyleMedium2" defaultPivotStyle="PivotStyleMedium9"/>
  <colors>
    <mruColors>
      <color rgb="FF66FFCC"/>
      <color rgb="FFCCFFCC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0"/>
  <sheetViews>
    <sheetView tabSelected="1" topLeftCell="A367" workbookViewId="0">
      <selection activeCell="X372" sqref="X372"/>
    </sheetView>
  </sheetViews>
  <sheetFormatPr defaultRowHeight="15.75" outlineLevelRow="2" x14ac:dyDescent="0.25"/>
  <cols>
    <col min="1" max="1" width="5.5703125" style="64" customWidth="1"/>
    <col min="2" max="2" width="9.140625" style="64" customWidth="1"/>
    <col min="3" max="3" width="12.28515625" style="64" customWidth="1"/>
    <col min="4" max="5" width="9.140625" style="64" customWidth="1"/>
    <col min="6" max="6" width="11.7109375" style="64" customWidth="1"/>
    <col min="7" max="7" width="5.28515625" style="64" customWidth="1"/>
    <col min="8" max="8" width="9.140625" style="64" hidden="1" customWidth="1"/>
    <col min="9" max="9" width="10.42578125" style="64" customWidth="1"/>
    <col min="10" max="12" width="10.7109375" style="61" customWidth="1"/>
    <col min="13" max="14" width="9.42578125" style="64" customWidth="1"/>
    <col min="15" max="16" width="9.42578125" style="171" customWidth="1"/>
    <col min="17" max="18" width="10.7109375" style="61" customWidth="1"/>
    <col min="19" max="19" width="12.7109375" style="61" customWidth="1"/>
    <col min="20" max="22" width="10.7109375" style="61" customWidth="1"/>
    <col min="23" max="24" width="13.140625" style="61" customWidth="1"/>
    <col min="25" max="248" width="9.140625" style="64"/>
    <col min="249" max="249" width="7.7109375" style="64" customWidth="1"/>
    <col min="250" max="250" width="9.140625" style="64" customWidth="1"/>
    <col min="251" max="251" width="12.28515625" style="64" customWidth="1"/>
    <col min="252" max="253" width="9.140625" style="64" customWidth="1"/>
    <col min="254" max="254" width="11.7109375" style="64" customWidth="1"/>
    <col min="255" max="256" width="9.140625" style="64" customWidth="1"/>
    <col min="257" max="257" width="10.42578125" style="64" customWidth="1"/>
    <col min="258" max="261" width="9.42578125" style="64" customWidth="1"/>
    <col min="262" max="262" width="15.28515625" style="64" customWidth="1"/>
    <col min="263" max="504" width="9.140625" style="64"/>
    <col min="505" max="505" width="7.7109375" style="64" customWidth="1"/>
    <col min="506" max="506" width="9.140625" style="64" customWidth="1"/>
    <col min="507" max="507" width="12.28515625" style="64" customWidth="1"/>
    <col min="508" max="509" width="9.140625" style="64" customWidth="1"/>
    <col min="510" max="510" width="11.7109375" style="64" customWidth="1"/>
    <col min="511" max="512" width="9.140625" style="64" customWidth="1"/>
    <col min="513" max="513" width="10.42578125" style="64" customWidth="1"/>
    <col min="514" max="517" width="9.42578125" style="64" customWidth="1"/>
    <col min="518" max="518" width="15.28515625" style="64" customWidth="1"/>
    <col min="519" max="760" width="9.140625" style="64"/>
    <col min="761" max="761" width="7.7109375" style="64" customWidth="1"/>
    <col min="762" max="762" width="9.140625" style="64" customWidth="1"/>
    <col min="763" max="763" width="12.28515625" style="64" customWidth="1"/>
    <col min="764" max="765" width="9.140625" style="64" customWidth="1"/>
    <col min="766" max="766" width="11.7109375" style="64" customWidth="1"/>
    <col min="767" max="768" width="9.140625" style="64" customWidth="1"/>
    <col min="769" max="769" width="10.42578125" style="64" customWidth="1"/>
    <col min="770" max="773" width="9.42578125" style="64" customWidth="1"/>
    <col min="774" max="774" width="15.28515625" style="64" customWidth="1"/>
    <col min="775" max="1016" width="9.140625" style="64"/>
    <col min="1017" max="1017" width="7.7109375" style="64" customWidth="1"/>
    <col min="1018" max="1018" width="9.140625" style="64" customWidth="1"/>
    <col min="1019" max="1019" width="12.28515625" style="64" customWidth="1"/>
    <col min="1020" max="1021" width="9.140625" style="64" customWidth="1"/>
    <col min="1022" max="1022" width="11.7109375" style="64" customWidth="1"/>
    <col min="1023" max="1024" width="9.140625" style="64" customWidth="1"/>
    <col min="1025" max="1025" width="10.42578125" style="64" customWidth="1"/>
    <col min="1026" max="1029" width="9.42578125" style="64" customWidth="1"/>
    <col min="1030" max="1030" width="15.28515625" style="64" customWidth="1"/>
    <col min="1031" max="1272" width="9.140625" style="64"/>
    <col min="1273" max="1273" width="7.7109375" style="64" customWidth="1"/>
    <col min="1274" max="1274" width="9.140625" style="64" customWidth="1"/>
    <col min="1275" max="1275" width="12.28515625" style="64" customWidth="1"/>
    <col min="1276" max="1277" width="9.140625" style="64" customWidth="1"/>
    <col min="1278" max="1278" width="11.7109375" style="64" customWidth="1"/>
    <col min="1279" max="1280" width="9.140625" style="64" customWidth="1"/>
    <col min="1281" max="1281" width="10.42578125" style="64" customWidth="1"/>
    <col min="1282" max="1285" width="9.42578125" style="64" customWidth="1"/>
    <col min="1286" max="1286" width="15.28515625" style="64" customWidth="1"/>
    <col min="1287" max="1528" width="9.140625" style="64"/>
    <col min="1529" max="1529" width="7.7109375" style="64" customWidth="1"/>
    <col min="1530" max="1530" width="9.140625" style="64" customWidth="1"/>
    <col min="1531" max="1531" width="12.28515625" style="64" customWidth="1"/>
    <col min="1532" max="1533" width="9.140625" style="64" customWidth="1"/>
    <col min="1534" max="1534" width="11.7109375" style="64" customWidth="1"/>
    <col min="1535" max="1536" width="9.140625" style="64" customWidth="1"/>
    <col min="1537" max="1537" width="10.42578125" style="64" customWidth="1"/>
    <col min="1538" max="1541" width="9.42578125" style="64" customWidth="1"/>
    <col min="1542" max="1542" width="15.28515625" style="64" customWidth="1"/>
    <col min="1543" max="1784" width="9.140625" style="64"/>
    <col min="1785" max="1785" width="7.7109375" style="64" customWidth="1"/>
    <col min="1786" max="1786" width="9.140625" style="64" customWidth="1"/>
    <col min="1787" max="1787" width="12.28515625" style="64" customWidth="1"/>
    <col min="1788" max="1789" width="9.140625" style="64" customWidth="1"/>
    <col min="1790" max="1790" width="11.7109375" style="64" customWidth="1"/>
    <col min="1791" max="1792" width="9.140625" style="64" customWidth="1"/>
    <col min="1793" max="1793" width="10.42578125" style="64" customWidth="1"/>
    <col min="1794" max="1797" width="9.42578125" style="64" customWidth="1"/>
    <col min="1798" max="1798" width="15.28515625" style="64" customWidth="1"/>
    <col min="1799" max="2040" width="9.140625" style="64"/>
    <col min="2041" max="2041" width="7.7109375" style="64" customWidth="1"/>
    <col min="2042" max="2042" width="9.140625" style="64" customWidth="1"/>
    <col min="2043" max="2043" width="12.28515625" style="64" customWidth="1"/>
    <col min="2044" max="2045" width="9.140625" style="64" customWidth="1"/>
    <col min="2046" max="2046" width="11.7109375" style="64" customWidth="1"/>
    <col min="2047" max="2048" width="9.140625" style="64" customWidth="1"/>
    <col min="2049" max="2049" width="10.42578125" style="64" customWidth="1"/>
    <col min="2050" max="2053" width="9.42578125" style="64" customWidth="1"/>
    <col min="2054" max="2054" width="15.28515625" style="64" customWidth="1"/>
    <col min="2055" max="2296" width="9.140625" style="64"/>
    <col min="2297" max="2297" width="7.7109375" style="64" customWidth="1"/>
    <col min="2298" max="2298" width="9.140625" style="64" customWidth="1"/>
    <col min="2299" max="2299" width="12.28515625" style="64" customWidth="1"/>
    <col min="2300" max="2301" width="9.140625" style="64" customWidth="1"/>
    <col min="2302" max="2302" width="11.7109375" style="64" customWidth="1"/>
    <col min="2303" max="2304" width="9.140625" style="64" customWidth="1"/>
    <col min="2305" max="2305" width="10.42578125" style="64" customWidth="1"/>
    <col min="2306" max="2309" width="9.42578125" style="64" customWidth="1"/>
    <col min="2310" max="2310" width="15.28515625" style="64" customWidth="1"/>
    <col min="2311" max="2552" width="9.140625" style="64"/>
    <col min="2553" max="2553" width="7.7109375" style="64" customWidth="1"/>
    <col min="2554" max="2554" width="9.140625" style="64" customWidth="1"/>
    <col min="2555" max="2555" width="12.28515625" style="64" customWidth="1"/>
    <col min="2556" max="2557" width="9.140625" style="64" customWidth="1"/>
    <col min="2558" max="2558" width="11.7109375" style="64" customWidth="1"/>
    <col min="2559" max="2560" width="9.140625" style="64" customWidth="1"/>
    <col min="2561" max="2561" width="10.42578125" style="64" customWidth="1"/>
    <col min="2562" max="2565" width="9.42578125" style="64" customWidth="1"/>
    <col min="2566" max="2566" width="15.28515625" style="64" customWidth="1"/>
    <col min="2567" max="2808" width="9.140625" style="64"/>
    <col min="2809" max="2809" width="7.7109375" style="64" customWidth="1"/>
    <col min="2810" max="2810" width="9.140625" style="64" customWidth="1"/>
    <col min="2811" max="2811" width="12.28515625" style="64" customWidth="1"/>
    <col min="2812" max="2813" width="9.140625" style="64" customWidth="1"/>
    <col min="2814" max="2814" width="11.7109375" style="64" customWidth="1"/>
    <col min="2815" max="2816" width="9.140625" style="64" customWidth="1"/>
    <col min="2817" max="2817" width="10.42578125" style="64" customWidth="1"/>
    <col min="2818" max="2821" width="9.42578125" style="64" customWidth="1"/>
    <col min="2822" max="2822" width="15.28515625" style="64" customWidth="1"/>
    <col min="2823" max="3064" width="9.140625" style="64"/>
    <col min="3065" max="3065" width="7.7109375" style="64" customWidth="1"/>
    <col min="3066" max="3066" width="9.140625" style="64" customWidth="1"/>
    <col min="3067" max="3067" width="12.28515625" style="64" customWidth="1"/>
    <col min="3068" max="3069" width="9.140625" style="64" customWidth="1"/>
    <col min="3070" max="3070" width="11.7109375" style="64" customWidth="1"/>
    <col min="3071" max="3072" width="9.140625" style="64" customWidth="1"/>
    <col min="3073" max="3073" width="10.42578125" style="64" customWidth="1"/>
    <col min="3074" max="3077" width="9.42578125" style="64" customWidth="1"/>
    <col min="3078" max="3078" width="15.28515625" style="64" customWidth="1"/>
    <col min="3079" max="3320" width="9.140625" style="64"/>
    <col min="3321" max="3321" width="7.7109375" style="64" customWidth="1"/>
    <col min="3322" max="3322" width="9.140625" style="64" customWidth="1"/>
    <col min="3323" max="3323" width="12.28515625" style="64" customWidth="1"/>
    <col min="3324" max="3325" width="9.140625" style="64" customWidth="1"/>
    <col min="3326" max="3326" width="11.7109375" style="64" customWidth="1"/>
    <col min="3327" max="3328" width="9.140625" style="64" customWidth="1"/>
    <col min="3329" max="3329" width="10.42578125" style="64" customWidth="1"/>
    <col min="3330" max="3333" width="9.42578125" style="64" customWidth="1"/>
    <col min="3334" max="3334" width="15.28515625" style="64" customWidth="1"/>
    <col min="3335" max="3576" width="9.140625" style="64"/>
    <col min="3577" max="3577" width="7.7109375" style="64" customWidth="1"/>
    <col min="3578" max="3578" width="9.140625" style="64" customWidth="1"/>
    <col min="3579" max="3579" width="12.28515625" style="64" customWidth="1"/>
    <col min="3580" max="3581" width="9.140625" style="64" customWidth="1"/>
    <col min="3582" max="3582" width="11.7109375" style="64" customWidth="1"/>
    <col min="3583" max="3584" width="9.140625" style="64" customWidth="1"/>
    <col min="3585" max="3585" width="10.42578125" style="64" customWidth="1"/>
    <col min="3586" max="3589" width="9.42578125" style="64" customWidth="1"/>
    <col min="3590" max="3590" width="15.28515625" style="64" customWidth="1"/>
    <col min="3591" max="3832" width="9.140625" style="64"/>
    <col min="3833" max="3833" width="7.7109375" style="64" customWidth="1"/>
    <col min="3834" max="3834" width="9.140625" style="64" customWidth="1"/>
    <col min="3835" max="3835" width="12.28515625" style="64" customWidth="1"/>
    <col min="3836" max="3837" width="9.140625" style="64" customWidth="1"/>
    <col min="3838" max="3838" width="11.7109375" style="64" customWidth="1"/>
    <col min="3839" max="3840" width="9.140625" style="64" customWidth="1"/>
    <col min="3841" max="3841" width="10.42578125" style="64" customWidth="1"/>
    <col min="3842" max="3845" width="9.42578125" style="64" customWidth="1"/>
    <col min="3846" max="3846" width="15.28515625" style="64" customWidth="1"/>
    <col min="3847" max="4088" width="9.140625" style="64"/>
    <col min="4089" max="4089" width="7.7109375" style="64" customWidth="1"/>
    <col min="4090" max="4090" width="9.140625" style="64" customWidth="1"/>
    <col min="4091" max="4091" width="12.28515625" style="64" customWidth="1"/>
    <col min="4092" max="4093" width="9.140625" style="64" customWidth="1"/>
    <col min="4094" max="4094" width="11.7109375" style="64" customWidth="1"/>
    <col min="4095" max="4096" width="9.140625" style="64" customWidth="1"/>
    <col min="4097" max="4097" width="10.42578125" style="64" customWidth="1"/>
    <col min="4098" max="4101" width="9.42578125" style="64" customWidth="1"/>
    <col min="4102" max="4102" width="15.28515625" style="64" customWidth="1"/>
    <col min="4103" max="4344" width="9.140625" style="64"/>
    <col min="4345" max="4345" width="7.7109375" style="64" customWidth="1"/>
    <col min="4346" max="4346" width="9.140625" style="64" customWidth="1"/>
    <col min="4347" max="4347" width="12.28515625" style="64" customWidth="1"/>
    <col min="4348" max="4349" width="9.140625" style="64" customWidth="1"/>
    <col min="4350" max="4350" width="11.7109375" style="64" customWidth="1"/>
    <col min="4351" max="4352" width="9.140625" style="64" customWidth="1"/>
    <col min="4353" max="4353" width="10.42578125" style="64" customWidth="1"/>
    <col min="4354" max="4357" width="9.42578125" style="64" customWidth="1"/>
    <col min="4358" max="4358" width="15.28515625" style="64" customWidth="1"/>
    <col min="4359" max="4600" width="9.140625" style="64"/>
    <col min="4601" max="4601" width="7.7109375" style="64" customWidth="1"/>
    <col min="4602" max="4602" width="9.140625" style="64" customWidth="1"/>
    <col min="4603" max="4603" width="12.28515625" style="64" customWidth="1"/>
    <col min="4604" max="4605" width="9.140625" style="64" customWidth="1"/>
    <col min="4606" max="4606" width="11.7109375" style="64" customWidth="1"/>
    <col min="4607" max="4608" width="9.140625" style="64" customWidth="1"/>
    <col min="4609" max="4609" width="10.42578125" style="64" customWidth="1"/>
    <col min="4610" max="4613" width="9.42578125" style="64" customWidth="1"/>
    <col min="4614" max="4614" width="15.28515625" style="64" customWidth="1"/>
    <col min="4615" max="4856" width="9.140625" style="64"/>
    <col min="4857" max="4857" width="7.7109375" style="64" customWidth="1"/>
    <col min="4858" max="4858" width="9.140625" style="64" customWidth="1"/>
    <col min="4859" max="4859" width="12.28515625" style="64" customWidth="1"/>
    <col min="4860" max="4861" width="9.140625" style="64" customWidth="1"/>
    <col min="4862" max="4862" width="11.7109375" style="64" customWidth="1"/>
    <col min="4863" max="4864" width="9.140625" style="64" customWidth="1"/>
    <col min="4865" max="4865" width="10.42578125" style="64" customWidth="1"/>
    <col min="4866" max="4869" width="9.42578125" style="64" customWidth="1"/>
    <col min="4870" max="4870" width="15.28515625" style="64" customWidth="1"/>
    <col min="4871" max="5112" width="9.140625" style="64"/>
    <col min="5113" max="5113" width="7.7109375" style="64" customWidth="1"/>
    <col min="5114" max="5114" width="9.140625" style="64" customWidth="1"/>
    <col min="5115" max="5115" width="12.28515625" style="64" customWidth="1"/>
    <col min="5116" max="5117" width="9.140625" style="64" customWidth="1"/>
    <col min="5118" max="5118" width="11.7109375" style="64" customWidth="1"/>
    <col min="5119" max="5120" width="9.140625" style="64" customWidth="1"/>
    <col min="5121" max="5121" width="10.42578125" style="64" customWidth="1"/>
    <col min="5122" max="5125" width="9.42578125" style="64" customWidth="1"/>
    <col min="5126" max="5126" width="15.28515625" style="64" customWidth="1"/>
    <col min="5127" max="5368" width="9.140625" style="64"/>
    <col min="5369" max="5369" width="7.7109375" style="64" customWidth="1"/>
    <col min="5370" max="5370" width="9.140625" style="64" customWidth="1"/>
    <col min="5371" max="5371" width="12.28515625" style="64" customWidth="1"/>
    <col min="5372" max="5373" width="9.140625" style="64" customWidth="1"/>
    <col min="5374" max="5374" width="11.7109375" style="64" customWidth="1"/>
    <col min="5375" max="5376" width="9.140625" style="64" customWidth="1"/>
    <col min="5377" max="5377" width="10.42578125" style="64" customWidth="1"/>
    <col min="5378" max="5381" width="9.42578125" style="64" customWidth="1"/>
    <col min="5382" max="5382" width="15.28515625" style="64" customWidth="1"/>
    <col min="5383" max="5624" width="9.140625" style="64"/>
    <col min="5625" max="5625" width="7.7109375" style="64" customWidth="1"/>
    <col min="5626" max="5626" width="9.140625" style="64" customWidth="1"/>
    <col min="5627" max="5627" width="12.28515625" style="64" customWidth="1"/>
    <col min="5628" max="5629" width="9.140625" style="64" customWidth="1"/>
    <col min="5630" max="5630" width="11.7109375" style="64" customWidth="1"/>
    <col min="5631" max="5632" width="9.140625" style="64" customWidth="1"/>
    <col min="5633" max="5633" width="10.42578125" style="64" customWidth="1"/>
    <col min="5634" max="5637" width="9.42578125" style="64" customWidth="1"/>
    <col min="5638" max="5638" width="15.28515625" style="64" customWidth="1"/>
    <col min="5639" max="5880" width="9.140625" style="64"/>
    <col min="5881" max="5881" width="7.7109375" style="64" customWidth="1"/>
    <col min="5882" max="5882" width="9.140625" style="64" customWidth="1"/>
    <col min="5883" max="5883" width="12.28515625" style="64" customWidth="1"/>
    <col min="5884" max="5885" width="9.140625" style="64" customWidth="1"/>
    <col min="5886" max="5886" width="11.7109375" style="64" customWidth="1"/>
    <col min="5887" max="5888" width="9.140625" style="64" customWidth="1"/>
    <col min="5889" max="5889" width="10.42578125" style="64" customWidth="1"/>
    <col min="5890" max="5893" width="9.42578125" style="64" customWidth="1"/>
    <col min="5894" max="5894" width="15.28515625" style="64" customWidth="1"/>
    <col min="5895" max="6136" width="9.140625" style="64"/>
    <col min="6137" max="6137" width="7.7109375" style="64" customWidth="1"/>
    <col min="6138" max="6138" width="9.140625" style="64" customWidth="1"/>
    <col min="6139" max="6139" width="12.28515625" style="64" customWidth="1"/>
    <col min="6140" max="6141" width="9.140625" style="64" customWidth="1"/>
    <col min="6142" max="6142" width="11.7109375" style="64" customWidth="1"/>
    <col min="6143" max="6144" width="9.140625" style="64" customWidth="1"/>
    <col min="6145" max="6145" width="10.42578125" style="64" customWidth="1"/>
    <col min="6146" max="6149" width="9.42578125" style="64" customWidth="1"/>
    <col min="6150" max="6150" width="15.28515625" style="64" customWidth="1"/>
    <col min="6151" max="6392" width="9.140625" style="64"/>
    <col min="6393" max="6393" width="7.7109375" style="64" customWidth="1"/>
    <col min="6394" max="6394" width="9.140625" style="64" customWidth="1"/>
    <col min="6395" max="6395" width="12.28515625" style="64" customWidth="1"/>
    <col min="6396" max="6397" width="9.140625" style="64" customWidth="1"/>
    <col min="6398" max="6398" width="11.7109375" style="64" customWidth="1"/>
    <col min="6399" max="6400" width="9.140625" style="64" customWidth="1"/>
    <col min="6401" max="6401" width="10.42578125" style="64" customWidth="1"/>
    <col min="6402" max="6405" width="9.42578125" style="64" customWidth="1"/>
    <col min="6406" max="6406" width="15.28515625" style="64" customWidth="1"/>
    <col min="6407" max="6648" width="9.140625" style="64"/>
    <col min="6649" max="6649" width="7.7109375" style="64" customWidth="1"/>
    <col min="6650" max="6650" width="9.140625" style="64" customWidth="1"/>
    <col min="6651" max="6651" width="12.28515625" style="64" customWidth="1"/>
    <col min="6652" max="6653" width="9.140625" style="64" customWidth="1"/>
    <col min="6654" max="6654" width="11.7109375" style="64" customWidth="1"/>
    <col min="6655" max="6656" width="9.140625" style="64" customWidth="1"/>
    <col min="6657" max="6657" width="10.42578125" style="64" customWidth="1"/>
    <col min="6658" max="6661" width="9.42578125" style="64" customWidth="1"/>
    <col min="6662" max="6662" width="15.28515625" style="64" customWidth="1"/>
    <col min="6663" max="6904" width="9.140625" style="64"/>
    <col min="6905" max="6905" width="7.7109375" style="64" customWidth="1"/>
    <col min="6906" max="6906" width="9.140625" style="64" customWidth="1"/>
    <col min="6907" max="6907" width="12.28515625" style="64" customWidth="1"/>
    <col min="6908" max="6909" width="9.140625" style="64" customWidth="1"/>
    <col min="6910" max="6910" width="11.7109375" style="64" customWidth="1"/>
    <col min="6911" max="6912" width="9.140625" style="64" customWidth="1"/>
    <col min="6913" max="6913" width="10.42578125" style="64" customWidth="1"/>
    <col min="6914" max="6917" width="9.42578125" style="64" customWidth="1"/>
    <col min="6918" max="6918" width="15.28515625" style="64" customWidth="1"/>
    <col min="6919" max="7160" width="9.140625" style="64"/>
    <col min="7161" max="7161" width="7.7109375" style="64" customWidth="1"/>
    <col min="7162" max="7162" width="9.140625" style="64" customWidth="1"/>
    <col min="7163" max="7163" width="12.28515625" style="64" customWidth="1"/>
    <col min="7164" max="7165" width="9.140625" style="64" customWidth="1"/>
    <col min="7166" max="7166" width="11.7109375" style="64" customWidth="1"/>
    <col min="7167" max="7168" width="9.140625" style="64" customWidth="1"/>
    <col min="7169" max="7169" width="10.42578125" style="64" customWidth="1"/>
    <col min="7170" max="7173" width="9.42578125" style="64" customWidth="1"/>
    <col min="7174" max="7174" width="15.28515625" style="64" customWidth="1"/>
    <col min="7175" max="7416" width="9.140625" style="64"/>
    <col min="7417" max="7417" width="7.7109375" style="64" customWidth="1"/>
    <col min="7418" max="7418" width="9.140625" style="64" customWidth="1"/>
    <col min="7419" max="7419" width="12.28515625" style="64" customWidth="1"/>
    <col min="7420" max="7421" width="9.140625" style="64" customWidth="1"/>
    <col min="7422" max="7422" width="11.7109375" style="64" customWidth="1"/>
    <col min="7423" max="7424" width="9.140625" style="64" customWidth="1"/>
    <col min="7425" max="7425" width="10.42578125" style="64" customWidth="1"/>
    <col min="7426" max="7429" width="9.42578125" style="64" customWidth="1"/>
    <col min="7430" max="7430" width="15.28515625" style="64" customWidth="1"/>
    <col min="7431" max="7672" width="9.140625" style="64"/>
    <col min="7673" max="7673" width="7.7109375" style="64" customWidth="1"/>
    <col min="7674" max="7674" width="9.140625" style="64" customWidth="1"/>
    <col min="7675" max="7675" width="12.28515625" style="64" customWidth="1"/>
    <col min="7676" max="7677" width="9.140625" style="64" customWidth="1"/>
    <col min="7678" max="7678" width="11.7109375" style="64" customWidth="1"/>
    <col min="7679" max="7680" width="9.140625" style="64" customWidth="1"/>
    <col min="7681" max="7681" width="10.42578125" style="64" customWidth="1"/>
    <col min="7682" max="7685" width="9.42578125" style="64" customWidth="1"/>
    <col min="7686" max="7686" width="15.28515625" style="64" customWidth="1"/>
    <col min="7687" max="7928" width="9.140625" style="64"/>
    <col min="7929" max="7929" width="7.7109375" style="64" customWidth="1"/>
    <col min="7930" max="7930" width="9.140625" style="64" customWidth="1"/>
    <col min="7931" max="7931" width="12.28515625" style="64" customWidth="1"/>
    <col min="7932" max="7933" width="9.140625" style="64" customWidth="1"/>
    <col min="7934" max="7934" width="11.7109375" style="64" customWidth="1"/>
    <col min="7935" max="7936" width="9.140625" style="64" customWidth="1"/>
    <col min="7937" max="7937" width="10.42578125" style="64" customWidth="1"/>
    <col min="7938" max="7941" width="9.42578125" style="64" customWidth="1"/>
    <col min="7942" max="7942" width="15.28515625" style="64" customWidth="1"/>
    <col min="7943" max="8184" width="9.140625" style="64"/>
    <col min="8185" max="8185" width="7.7109375" style="64" customWidth="1"/>
    <col min="8186" max="8186" width="9.140625" style="64" customWidth="1"/>
    <col min="8187" max="8187" width="12.28515625" style="64" customWidth="1"/>
    <col min="8188" max="8189" width="9.140625" style="64" customWidth="1"/>
    <col min="8190" max="8190" width="11.7109375" style="64" customWidth="1"/>
    <col min="8191" max="8192" width="9.140625" style="64" customWidth="1"/>
    <col min="8193" max="8193" width="10.42578125" style="64" customWidth="1"/>
    <col min="8194" max="8197" width="9.42578125" style="64" customWidth="1"/>
    <col min="8198" max="8198" width="15.28515625" style="64" customWidth="1"/>
    <col min="8199" max="8440" width="9.140625" style="64"/>
    <col min="8441" max="8441" width="7.7109375" style="64" customWidth="1"/>
    <col min="8442" max="8442" width="9.140625" style="64" customWidth="1"/>
    <col min="8443" max="8443" width="12.28515625" style="64" customWidth="1"/>
    <col min="8444" max="8445" width="9.140625" style="64" customWidth="1"/>
    <col min="8446" max="8446" width="11.7109375" style="64" customWidth="1"/>
    <col min="8447" max="8448" width="9.140625" style="64" customWidth="1"/>
    <col min="8449" max="8449" width="10.42578125" style="64" customWidth="1"/>
    <col min="8450" max="8453" width="9.42578125" style="64" customWidth="1"/>
    <col min="8454" max="8454" width="15.28515625" style="64" customWidth="1"/>
    <col min="8455" max="8696" width="9.140625" style="64"/>
    <col min="8697" max="8697" width="7.7109375" style="64" customWidth="1"/>
    <col min="8698" max="8698" width="9.140625" style="64" customWidth="1"/>
    <col min="8699" max="8699" width="12.28515625" style="64" customWidth="1"/>
    <col min="8700" max="8701" width="9.140625" style="64" customWidth="1"/>
    <col min="8702" max="8702" width="11.7109375" style="64" customWidth="1"/>
    <col min="8703" max="8704" width="9.140625" style="64" customWidth="1"/>
    <col min="8705" max="8705" width="10.42578125" style="64" customWidth="1"/>
    <col min="8706" max="8709" width="9.42578125" style="64" customWidth="1"/>
    <col min="8710" max="8710" width="15.28515625" style="64" customWidth="1"/>
    <col min="8711" max="8952" width="9.140625" style="64"/>
    <col min="8953" max="8953" width="7.7109375" style="64" customWidth="1"/>
    <col min="8954" max="8954" width="9.140625" style="64" customWidth="1"/>
    <col min="8955" max="8955" width="12.28515625" style="64" customWidth="1"/>
    <col min="8956" max="8957" width="9.140625" style="64" customWidth="1"/>
    <col min="8958" max="8958" width="11.7109375" style="64" customWidth="1"/>
    <col min="8959" max="8960" width="9.140625" style="64" customWidth="1"/>
    <col min="8961" max="8961" width="10.42578125" style="64" customWidth="1"/>
    <col min="8962" max="8965" width="9.42578125" style="64" customWidth="1"/>
    <col min="8966" max="8966" width="15.28515625" style="64" customWidth="1"/>
    <col min="8967" max="9208" width="9.140625" style="64"/>
    <col min="9209" max="9209" width="7.7109375" style="64" customWidth="1"/>
    <col min="9210" max="9210" width="9.140625" style="64" customWidth="1"/>
    <col min="9211" max="9211" width="12.28515625" style="64" customWidth="1"/>
    <col min="9212" max="9213" width="9.140625" style="64" customWidth="1"/>
    <col min="9214" max="9214" width="11.7109375" style="64" customWidth="1"/>
    <col min="9215" max="9216" width="9.140625" style="64" customWidth="1"/>
    <col min="9217" max="9217" width="10.42578125" style="64" customWidth="1"/>
    <col min="9218" max="9221" width="9.42578125" style="64" customWidth="1"/>
    <col min="9222" max="9222" width="15.28515625" style="64" customWidth="1"/>
    <col min="9223" max="9464" width="9.140625" style="64"/>
    <col min="9465" max="9465" width="7.7109375" style="64" customWidth="1"/>
    <col min="9466" max="9466" width="9.140625" style="64" customWidth="1"/>
    <col min="9467" max="9467" width="12.28515625" style="64" customWidth="1"/>
    <col min="9468" max="9469" width="9.140625" style="64" customWidth="1"/>
    <col min="9470" max="9470" width="11.7109375" style="64" customWidth="1"/>
    <col min="9471" max="9472" width="9.140625" style="64" customWidth="1"/>
    <col min="9473" max="9473" width="10.42578125" style="64" customWidth="1"/>
    <col min="9474" max="9477" width="9.42578125" style="64" customWidth="1"/>
    <col min="9478" max="9478" width="15.28515625" style="64" customWidth="1"/>
    <col min="9479" max="9720" width="9.140625" style="64"/>
    <col min="9721" max="9721" width="7.7109375" style="64" customWidth="1"/>
    <col min="9722" max="9722" width="9.140625" style="64" customWidth="1"/>
    <col min="9723" max="9723" width="12.28515625" style="64" customWidth="1"/>
    <col min="9724" max="9725" width="9.140625" style="64" customWidth="1"/>
    <col min="9726" max="9726" width="11.7109375" style="64" customWidth="1"/>
    <col min="9727" max="9728" width="9.140625" style="64" customWidth="1"/>
    <col min="9729" max="9729" width="10.42578125" style="64" customWidth="1"/>
    <col min="9730" max="9733" width="9.42578125" style="64" customWidth="1"/>
    <col min="9734" max="9734" width="15.28515625" style="64" customWidth="1"/>
    <col min="9735" max="9976" width="9.140625" style="64"/>
    <col min="9977" max="9977" width="7.7109375" style="64" customWidth="1"/>
    <col min="9978" max="9978" width="9.140625" style="64" customWidth="1"/>
    <col min="9979" max="9979" width="12.28515625" style="64" customWidth="1"/>
    <col min="9980" max="9981" width="9.140625" style="64" customWidth="1"/>
    <col min="9982" max="9982" width="11.7109375" style="64" customWidth="1"/>
    <col min="9983" max="9984" width="9.140625" style="64" customWidth="1"/>
    <col min="9985" max="9985" width="10.42578125" style="64" customWidth="1"/>
    <col min="9986" max="9989" width="9.42578125" style="64" customWidth="1"/>
    <col min="9990" max="9990" width="15.28515625" style="64" customWidth="1"/>
    <col min="9991" max="10232" width="9.140625" style="64"/>
    <col min="10233" max="10233" width="7.7109375" style="64" customWidth="1"/>
    <col min="10234" max="10234" width="9.140625" style="64" customWidth="1"/>
    <col min="10235" max="10235" width="12.28515625" style="64" customWidth="1"/>
    <col min="10236" max="10237" width="9.140625" style="64" customWidth="1"/>
    <col min="10238" max="10238" width="11.7109375" style="64" customWidth="1"/>
    <col min="10239" max="10240" width="9.140625" style="64" customWidth="1"/>
    <col min="10241" max="10241" width="10.42578125" style="64" customWidth="1"/>
    <col min="10242" max="10245" width="9.42578125" style="64" customWidth="1"/>
    <col min="10246" max="10246" width="15.28515625" style="64" customWidth="1"/>
    <col min="10247" max="10488" width="9.140625" style="64"/>
    <col min="10489" max="10489" width="7.7109375" style="64" customWidth="1"/>
    <col min="10490" max="10490" width="9.140625" style="64" customWidth="1"/>
    <col min="10491" max="10491" width="12.28515625" style="64" customWidth="1"/>
    <col min="10492" max="10493" width="9.140625" style="64" customWidth="1"/>
    <col min="10494" max="10494" width="11.7109375" style="64" customWidth="1"/>
    <col min="10495" max="10496" width="9.140625" style="64" customWidth="1"/>
    <col min="10497" max="10497" width="10.42578125" style="64" customWidth="1"/>
    <col min="10498" max="10501" width="9.42578125" style="64" customWidth="1"/>
    <col min="10502" max="10502" width="15.28515625" style="64" customWidth="1"/>
    <col min="10503" max="10744" width="9.140625" style="64"/>
    <col min="10745" max="10745" width="7.7109375" style="64" customWidth="1"/>
    <col min="10746" max="10746" width="9.140625" style="64" customWidth="1"/>
    <col min="10747" max="10747" width="12.28515625" style="64" customWidth="1"/>
    <col min="10748" max="10749" width="9.140625" style="64" customWidth="1"/>
    <col min="10750" max="10750" width="11.7109375" style="64" customWidth="1"/>
    <col min="10751" max="10752" width="9.140625" style="64" customWidth="1"/>
    <col min="10753" max="10753" width="10.42578125" style="64" customWidth="1"/>
    <col min="10754" max="10757" width="9.42578125" style="64" customWidth="1"/>
    <col min="10758" max="10758" width="15.28515625" style="64" customWidth="1"/>
    <col min="10759" max="11000" width="9.140625" style="64"/>
    <col min="11001" max="11001" width="7.7109375" style="64" customWidth="1"/>
    <col min="11002" max="11002" width="9.140625" style="64" customWidth="1"/>
    <col min="11003" max="11003" width="12.28515625" style="64" customWidth="1"/>
    <col min="11004" max="11005" width="9.140625" style="64" customWidth="1"/>
    <col min="11006" max="11006" width="11.7109375" style="64" customWidth="1"/>
    <col min="11007" max="11008" width="9.140625" style="64" customWidth="1"/>
    <col min="11009" max="11009" width="10.42578125" style="64" customWidth="1"/>
    <col min="11010" max="11013" width="9.42578125" style="64" customWidth="1"/>
    <col min="11014" max="11014" width="15.28515625" style="64" customWidth="1"/>
    <col min="11015" max="11256" width="9.140625" style="64"/>
    <col min="11257" max="11257" width="7.7109375" style="64" customWidth="1"/>
    <col min="11258" max="11258" width="9.140625" style="64" customWidth="1"/>
    <col min="11259" max="11259" width="12.28515625" style="64" customWidth="1"/>
    <col min="11260" max="11261" width="9.140625" style="64" customWidth="1"/>
    <col min="11262" max="11262" width="11.7109375" style="64" customWidth="1"/>
    <col min="11263" max="11264" width="9.140625" style="64" customWidth="1"/>
    <col min="11265" max="11265" width="10.42578125" style="64" customWidth="1"/>
    <col min="11266" max="11269" width="9.42578125" style="64" customWidth="1"/>
    <col min="11270" max="11270" width="15.28515625" style="64" customWidth="1"/>
    <col min="11271" max="11512" width="9.140625" style="64"/>
    <col min="11513" max="11513" width="7.7109375" style="64" customWidth="1"/>
    <col min="11514" max="11514" width="9.140625" style="64" customWidth="1"/>
    <col min="11515" max="11515" width="12.28515625" style="64" customWidth="1"/>
    <col min="11516" max="11517" width="9.140625" style="64" customWidth="1"/>
    <col min="11518" max="11518" width="11.7109375" style="64" customWidth="1"/>
    <col min="11519" max="11520" width="9.140625" style="64" customWidth="1"/>
    <col min="11521" max="11521" width="10.42578125" style="64" customWidth="1"/>
    <col min="11522" max="11525" width="9.42578125" style="64" customWidth="1"/>
    <col min="11526" max="11526" width="15.28515625" style="64" customWidth="1"/>
    <col min="11527" max="11768" width="9.140625" style="64"/>
    <col min="11769" max="11769" width="7.7109375" style="64" customWidth="1"/>
    <col min="11770" max="11770" width="9.140625" style="64" customWidth="1"/>
    <col min="11771" max="11771" width="12.28515625" style="64" customWidth="1"/>
    <col min="11772" max="11773" width="9.140625" style="64" customWidth="1"/>
    <col min="11774" max="11774" width="11.7109375" style="64" customWidth="1"/>
    <col min="11775" max="11776" width="9.140625" style="64" customWidth="1"/>
    <col min="11777" max="11777" width="10.42578125" style="64" customWidth="1"/>
    <col min="11778" max="11781" width="9.42578125" style="64" customWidth="1"/>
    <col min="11782" max="11782" width="15.28515625" style="64" customWidth="1"/>
    <col min="11783" max="12024" width="9.140625" style="64"/>
    <col min="12025" max="12025" width="7.7109375" style="64" customWidth="1"/>
    <col min="12026" max="12026" width="9.140625" style="64" customWidth="1"/>
    <col min="12027" max="12027" width="12.28515625" style="64" customWidth="1"/>
    <col min="12028" max="12029" width="9.140625" style="64" customWidth="1"/>
    <col min="12030" max="12030" width="11.7109375" style="64" customWidth="1"/>
    <col min="12031" max="12032" width="9.140625" style="64" customWidth="1"/>
    <col min="12033" max="12033" width="10.42578125" style="64" customWidth="1"/>
    <col min="12034" max="12037" width="9.42578125" style="64" customWidth="1"/>
    <col min="12038" max="12038" width="15.28515625" style="64" customWidth="1"/>
    <col min="12039" max="12280" width="9.140625" style="64"/>
    <col min="12281" max="12281" width="7.7109375" style="64" customWidth="1"/>
    <col min="12282" max="12282" width="9.140625" style="64" customWidth="1"/>
    <col min="12283" max="12283" width="12.28515625" style="64" customWidth="1"/>
    <col min="12284" max="12285" width="9.140625" style="64" customWidth="1"/>
    <col min="12286" max="12286" width="11.7109375" style="64" customWidth="1"/>
    <col min="12287" max="12288" width="9.140625" style="64" customWidth="1"/>
    <col min="12289" max="12289" width="10.42578125" style="64" customWidth="1"/>
    <col min="12290" max="12293" width="9.42578125" style="64" customWidth="1"/>
    <col min="12294" max="12294" width="15.28515625" style="64" customWidth="1"/>
    <col min="12295" max="12536" width="9.140625" style="64"/>
    <col min="12537" max="12537" width="7.7109375" style="64" customWidth="1"/>
    <col min="12538" max="12538" width="9.140625" style="64" customWidth="1"/>
    <col min="12539" max="12539" width="12.28515625" style="64" customWidth="1"/>
    <col min="12540" max="12541" width="9.140625" style="64" customWidth="1"/>
    <col min="12542" max="12542" width="11.7109375" style="64" customWidth="1"/>
    <col min="12543" max="12544" width="9.140625" style="64" customWidth="1"/>
    <col min="12545" max="12545" width="10.42578125" style="64" customWidth="1"/>
    <col min="12546" max="12549" width="9.42578125" style="64" customWidth="1"/>
    <col min="12550" max="12550" width="15.28515625" style="64" customWidth="1"/>
    <col min="12551" max="12792" width="9.140625" style="64"/>
    <col min="12793" max="12793" width="7.7109375" style="64" customWidth="1"/>
    <col min="12794" max="12794" width="9.140625" style="64" customWidth="1"/>
    <col min="12795" max="12795" width="12.28515625" style="64" customWidth="1"/>
    <col min="12796" max="12797" width="9.140625" style="64" customWidth="1"/>
    <col min="12798" max="12798" width="11.7109375" style="64" customWidth="1"/>
    <col min="12799" max="12800" width="9.140625" style="64" customWidth="1"/>
    <col min="12801" max="12801" width="10.42578125" style="64" customWidth="1"/>
    <col min="12802" max="12805" width="9.42578125" style="64" customWidth="1"/>
    <col min="12806" max="12806" width="15.28515625" style="64" customWidth="1"/>
    <col min="12807" max="13048" width="9.140625" style="64"/>
    <col min="13049" max="13049" width="7.7109375" style="64" customWidth="1"/>
    <col min="13050" max="13050" width="9.140625" style="64" customWidth="1"/>
    <col min="13051" max="13051" width="12.28515625" style="64" customWidth="1"/>
    <col min="13052" max="13053" width="9.140625" style="64" customWidth="1"/>
    <col min="13054" max="13054" width="11.7109375" style="64" customWidth="1"/>
    <col min="13055" max="13056" width="9.140625" style="64" customWidth="1"/>
    <col min="13057" max="13057" width="10.42578125" style="64" customWidth="1"/>
    <col min="13058" max="13061" width="9.42578125" style="64" customWidth="1"/>
    <col min="13062" max="13062" width="15.28515625" style="64" customWidth="1"/>
    <col min="13063" max="13304" width="9.140625" style="64"/>
    <col min="13305" max="13305" width="7.7109375" style="64" customWidth="1"/>
    <col min="13306" max="13306" width="9.140625" style="64" customWidth="1"/>
    <col min="13307" max="13307" width="12.28515625" style="64" customWidth="1"/>
    <col min="13308" max="13309" width="9.140625" style="64" customWidth="1"/>
    <col min="13310" max="13310" width="11.7109375" style="64" customWidth="1"/>
    <col min="13311" max="13312" width="9.140625" style="64" customWidth="1"/>
    <col min="13313" max="13313" width="10.42578125" style="64" customWidth="1"/>
    <col min="13314" max="13317" width="9.42578125" style="64" customWidth="1"/>
    <col min="13318" max="13318" width="15.28515625" style="64" customWidth="1"/>
    <col min="13319" max="13560" width="9.140625" style="64"/>
    <col min="13561" max="13561" width="7.7109375" style="64" customWidth="1"/>
    <col min="13562" max="13562" width="9.140625" style="64" customWidth="1"/>
    <col min="13563" max="13563" width="12.28515625" style="64" customWidth="1"/>
    <col min="13564" max="13565" width="9.140625" style="64" customWidth="1"/>
    <col min="13566" max="13566" width="11.7109375" style="64" customWidth="1"/>
    <col min="13567" max="13568" width="9.140625" style="64" customWidth="1"/>
    <col min="13569" max="13569" width="10.42578125" style="64" customWidth="1"/>
    <col min="13570" max="13573" width="9.42578125" style="64" customWidth="1"/>
    <col min="13574" max="13574" width="15.28515625" style="64" customWidth="1"/>
    <col min="13575" max="13816" width="9.140625" style="64"/>
    <col min="13817" max="13817" width="7.7109375" style="64" customWidth="1"/>
    <col min="13818" max="13818" width="9.140625" style="64" customWidth="1"/>
    <col min="13819" max="13819" width="12.28515625" style="64" customWidth="1"/>
    <col min="13820" max="13821" width="9.140625" style="64" customWidth="1"/>
    <col min="13822" max="13822" width="11.7109375" style="64" customWidth="1"/>
    <col min="13823" max="13824" width="9.140625" style="64" customWidth="1"/>
    <col min="13825" max="13825" width="10.42578125" style="64" customWidth="1"/>
    <col min="13826" max="13829" width="9.42578125" style="64" customWidth="1"/>
    <col min="13830" max="13830" width="15.28515625" style="64" customWidth="1"/>
    <col min="13831" max="14072" width="9.140625" style="64"/>
    <col min="14073" max="14073" width="7.7109375" style="64" customWidth="1"/>
    <col min="14074" max="14074" width="9.140625" style="64" customWidth="1"/>
    <col min="14075" max="14075" width="12.28515625" style="64" customWidth="1"/>
    <col min="14076" max="14077" width="9.140625" style="64" customWidth="1"/>
    <col min="14078" max="14078" width="11.7109375" style="64" customWidth="1"/>
    <col min="14079" max="14080" width="9.140625" style="64" customWidth="1"/>
    <col min="14081" max="14081" width="10.42578125" style="64" customWidth="1"/>
    <col min="14082" max="14085" width="9.42578125" style="64" customWidth="1"/>
    <col min="14086" max="14086" width="15.28515625" style="64" customWidth="1"/>
    <col min="14087" max="14328" width="9.140625" style="64"/>
    <col min="14329" max="14329" width="7.7109375" style="64" customWidth="1"/>
    <col min="14330" max="14330" width="9.140625" style="64" customWidth="1"/>
    <col min="14331" max="14331" width="12.28515625" style="64" customWidth="1"/>
    <col min="14332" max="14333" width="9.140625" style="64" customWidth="1"/>
    <col min="14334" max="14334" width="11.7109375" style="64" customWidth="1"/>
    <col min="14335" max="14336" width="9.140625" style="64" customWidth="1"/>
    <col min="14337" max="14337" width="10.42578125" style="64" customWidth="1"/>
    <col min="14338" max="14341" width="9.42578125" style="64" customWidth="1"/>
    <col min="14342" max="14342" width="15.28515625" style="64" customWidth="1"/>
    <col min="14343" max="14584" width="9.140625" style="64"/>
    <col min="14585" max="14585" width="7.7109375" style="64" customWidth="1"/>
    <col min="14586" max="14586" width="9.140625" style="64" customWidth="1"/>
    <col min="14587" max="14587" width="12.28515625" style="64" customWidth="1"/>
    <col min="14588" max="14589" width="9.140625" style="64" customWidth="1"/>
    <col min="14590" max="14590" width="11.7109375" style="64" customWidth="1"/>
    <col min="14591" max="14592" width="9.140625" style="64" customWidth="1"/>
    <col min="14593" max="14593" width="10.42578125" style="64" customWidth="1"/>
    <col min="14594" max="14597" width="9.42578125" style="64" customWidth="1"/>
    <col min="14598" max="14598" width="15.28515625" style="64" customWidth="1"/>
    <col min="14599" max="14840" width="9.140625" style="64"/>
    <col min="14841" max="14841" width="7.7109375" style="64" customWidth="1"/>
    <col min="14842" max="14842" width="9.140625" style="64" customWidth="1"/>
    <col min="14843" max="14843" width="12.28515625" style="64" customWidth="1"/>
    <col min="14844" max="14845" width="9.140625" style="64" customWidth="1"/>
    <col min="14846" max="14846" width="11.7109375" style="64" customWidth="1"/>
    <col min="14847" max="14848" width="9.140625" style="64" customWidth="1"/>
    <col min="14849" max="14849" width="10.42578125" style="64" customWidth="1"/>
    <col min="14850" max="14853" width="9.42578125" style="64" customWidth="1"/>
    <col min="14854" max="14854" width="15.28515625" style="64" customWidth="1"/>
    <col min="14855" max="15096" width="9.140625" style="64"/>
    <col min="15097" max="15097" width="7.7109375" style="64" customWidth="1"/>
    <col min="15098" max="15098" width="9.140625" style="64" customWidth="1"/>
    <col min="15099" max="15099" width="12.28515625" style="64" customWidth="1"/>
    <col min="15100" max="15101" width="9.140625" style="64" customWidth="1"/>
    <col min="15102" max="15102" width="11.7109375" style="64" customWidth="1"/>
    <col min="15103" max="15104" width="9.140625" style="64" customWidth="1"/>
    <col min="15105" max="15105" width="10.42578125" style="64" customWidth="1"/>
    <col min="15106" max="15109" width="9.42578125" style="64" customWidth="1"/>
    <col min="15110" max="15110" width="15.28515625" style="64" customWidth="1"/>
    <col min="15111" max="15352" width="9.140625" style="64"/>
    <col min="15353" max="15353" width="7.7109375" style="64" customWidth="1"/>
    <col min="15354" max="15354" width="9.140625" style="64" customWidth="1"/>
    <col min="15355" max="15355" width="12.28515625" style="64" customWidth="1"/>
    <col min="15356" max="15357" width="9.140625" style="64" customWidth="1"/>
    <col min="15358" max="15358" width="11.7109375" style="64" customWidth="1"/>
    <col min="15359" max="15360" width="9.140625" style="64" customWidth="1"/>
    <col min="15361" max="15361" width="10.42578125" style="64" customWidth="1"/>
    <col min="15362" max="15365" width="9.42578125" style="64" customWidth="1"/>
    <col min="15366" max="15366" width="15.28515625" style="64" customWidth="1"/>
    <col min="15367" max="15608" width="9.140625" style="64"/>
    <col min="15609" max="15609" width="7.7109375" style="64" customWidth="1"/>
    <col min="15610" max="15610" width="9.140625" style="64" customWidth="1"/>
    <col min="15611" max="15611" width="12.28515625" style="64" customWidth="1"/>
    <col min="15612" max="15613" width="9.140625" style="64" customWidth="1"/>
    <col min="15614" max="15614" width="11.7109375" style="64" customWidth="1"/>
    <col min="15615" max="15616" width="9.140625" style="64" customWidth="1"/>
    <col min="15617" max="15617" width="10.42578125" style="64" customWidth="1"/>
    <col min="15618" max="15621" width="9.42578125" style="64" customWidth="1"/>
    <col min="15622" max="15622" width="15.28515625" style="64" customWidth="1"/>
    <col min="15623" max="15864" width="9.140625" style="64"/>
    <col min="15865" max="15865" width="7.7109375" style="64" customWidth="1"/>
    <col min="15866" max="15866" width="9.140625" style="64" customWidth="1"/>
    <col min="15867" max="15867" width="12.28515625" style="64" customWidth="1"/>
    <col min="15868" max="15869" width="9.140625" style="64" customWidth="1"/>
    <col min="15870" max="15870" width="11.7109375" style="64" customWidth="1"/>
    <col min="15871" max="15872" width="9.140625" style="64" customWidth="1"/>
    <col min="15873" max="15873" width="10.42578125" style="64" customWidth="1"/>
    <col min="15874" max="15877" width="9.42578125" style="64" customWidth="1"/>
    <col min="15878" max="15878" width="15.28515625" style="64" customWidth="1"/>
    <col min="15879" max="16120" width="9.140625" style="64"/>
    <col min="16121" max="16121" width="7.7109375" style="64" customWidth="1"/>
    <col min="16122" max="16122" width="9.140625" style="64" customWidth="1"/>
    <col min="16123" max="16123" width="12.28515625" style="64" customWidth="1"/>
    <col min="16124" max="16125" width="9.140625" style="64" customWidth="1"/>
    <col min="16126" max="16126" width="11.7109375" style="64" customWidth="1"/>
    <col min="16127" max="16128" width="9.140625" style="64" customWidth="1"/>
    <col min="16129" max="16129" width="10.42578125" style="64" customWidth="1"/>
    <col min="16130" max="16133" width="9.42578125" style="64" customWidth="1"/>
    <col min="16134" max="16134" width="15.28515625" style="64" customWidth="1"/>
    <col min="16135" max="16384" width="9.140625" style="64"/>
  </cols>
  <sheetData>
    <row r="1" spans="1:24" s="60" customFormat="1" ht="12" customHeight="1" x14ac:dyDescent="0.2">
      <c r="J1" s="61"/>
      <c r="K1" s="61"/>
      <c r="L1" s="61"/>
      <c r="Q1" s="61"/>
      <c r="R1" s="61"/>
      <c r="S1" s="61"/>
      <c r="T1" s="61"/>
      <c r="U1" s="61"/>
      <c r="V1" s="61"/>
      <c r="W1" s="61"/>
      <c r="X1" s="62" t="s">
        <v>687</v>
      </c>
    </row>
    <row r="2" spans="1:24" s="60" customFormat="1" ht="12" customHeight="1" x14ac:dyDescent="0.2">
      <c r="J2" s="61"/>
      <c r="K2" s="61"/>
      <c r="L2" s="61"/>
      <c r="Q2" s="61"/>
      <c r="R2" s="61"/>
      <c r="S2" s="61"/>
      <c r="T2" s="61"/>
      <c r="U2" s="61"/>
      <c r="V2" s="61"/>
      <c r="W2" s="63"/>
      <c r="X2" s="62" t="s">
        <v>688</v>
      </c>
    </row>
    <row r="3" spans="1:24" ht="12" customHeight="1" x14ac:dyDescent="0.25">
      <c r="O3" s="64"/>
      <c r="P3" s="64"/>
      <c r="W3" s="63"/>
      <c r="X3" s="62" t="s">
        <v>689</v>
      </c>
    </row>
    <row r="4" spans="1:24" ht="12" customHeight="1" x14ac:dyDescent="0.25">
      <c r="A4" s="65"/>
      <c r="B4" s="65"/>
      <c r="C4" s="66" t="s">
        <v>690</v>
      </c>
      <c r="D4" s="67" t="s">
        <v>694</v>
      </c>
      <c r="E4" s="68" t="s">
        <v>691</v>
      </c>
      <c r="F4" s="68"/>
      <c r="G4" s="68"/>
      <c r="H4" s="68"/>
      <c r="I4" s="65"/>
      <c r="M4" s="65"/>
      <c r="N4" s="65"/>
      <c r="O4" s="65"/>
      <c r="P4" s="65"/>
    </row>
    <row r="5" spans="1:24" ht="12" customHeight="1" x14ac:dyDescent="0.25">
      <c r="J5" s="68"/>
      <c r="K5" s="68"/>
      <c r="L5" s="68"/>
      <c r="O5" s="64"/>
      <c r="P5" s="64"/>
      <c r="Q5" s="68"/>
      <c r="R5" s="68"/>
      <c r="S5" s="68"/>
      <c r="T5" s="68"/>
      <c r="U5" s="68"/>
      <c r="V5" s="68"/>
      <c r="W5" s="68"/>
      <c r="X5" s="69"/>
    </row>
    <row r="6" spans="1:24" s="70" customFormat="1" ht="12" customHeight="1" x14ac:dyDescent="0.25">
      <c r="A6" s="70" t="s">
        <v>0</v>
      </c>
      <c r="D6" s="175" t="s">
        <v>1</v>
      </c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61"/>
      <c r="R6" s="61"/>
      <c r="S6" s="61"/>
      <c r="T6" s="61"/>
      <c r="U6" s="61"/>
      <c r="V6" s="61"/>
      <c r="W6" s="61"/>
      <c r="X6" s="61"/>
    </row>
    <row r="7" spans="1:24" s="71" customFormat="1" ht="12" customHeight="1" x14ac:dyDescent="0.2">
      <c r="D7" s="176" t="s">
        <v>2</v>
      </c>
      <c r="E7" s="176"/>
      <c r="F7" s="176"/>
      <c r="G7" s="176"/>
      <c r="J7" s="61"/>
      <c r="K7" s="61"/>
      <c r="L7" s="61"/>
      <c r="Q7" s="61"/>
      <c r="R7" s="61"/>
      <c r="S7" s="61"/>
      <c r="T7" s="61"/>
      <c r="U7" s="61"/>
      <c r="V7" s="61"/>
      <c r="W7" s="61"/>
      <c r="X7" s="61"/>
    </row>
    <row r="8" spans="1:24" ht="12" customHeight="1" x14ac:dyDescent="0.25">
      <c r="O8" s="64"/>
      <c r="P8" s="64"/>
    </row>
    <row r="9" spans="1:24" s="70" customFormat="1" ht="12" customHeight="1" x14ac:dyDescent="0.25">
      <c r="D9" s="72" t="s">
        <v>3</v>
      </c>
      <c r="E9" s="177" t="s">
        <v>4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61"/>
      <c r="R9" s="61"/>
      <c r="S9" s="61"/>
      <c r="T9" s="61"/>
      <c r="U9" s="61"/>
      <c r="V9" s="61"/>
      <c r="W9" s="61"/>
      <c r="X9" s="61"/>
    </row>
    <row r="10" spans="1:24" ht="12" customHeight="1" x14ac:dyDescent="0.25">
      <c r="J10" s="73"/>
      <c r="K10" s="73"/>
      <c r="L10" s="73"/>
      <c r="O10" s="64"/>
      <c r="P10" s="64"/>
      <c r="Q10" s="73"/>
      <c r="R10" s="73"/>
      <c r="S10" s="73"/>
      <c r="T10" s="73"/>
      <c r="U10" s="73"/>
      <c r="V10" s="73"/>
      <c r="W10" s="73"/>
      <c r="X10" s="73"/>
    </row>
    <row r="11" spans="1:24" s="70" customFormat="1" ht="12" customHeight="1" x14ac:dyDescent="0.25">
      <c r="G11" s="72" t="s">
        <v>5</v>
      </c>
      <c r="H11" s="74" t="s">
        <v>710</v>
      </c>
      <c r="I11" s="70" t="s">
        <v>6</v>
      </c>
      <c r="J11" s="73"/>
      <c r="K11" s="73"/>
      <c r="L11" s="73"/>
      <c r="Q11" s="73"/>
      <c r="R11" s="73"/>
      <c r="S11" s="73"/>
      <c r="T11" s="73"/>
      <c r="U11" s="73"/>
      <c r="V11" s="73"/>
      <c r="W11" s="73"/>
      <c r="X11" s="73"/>
    </row>
    <row r="12" spans="1:24" s="70" customFormat="1" ht="12" customHeight="1" x14ac:dyDescent="0.25">
      <c r="G12" s="72"/>
      <c r="H12" s="75"/>
      <c r="J12" s="73"/>
      <c r="K12" s="73"/>
      <c r="L12" s="73"/>
      <c r="Q12" s="73"/>
      <c r="R12" s="73"/>
      <c r="S12" s="73"/>
      <c r="T12" s="73"/>
      <c r="U12" s="73"/>
      <c r="V12" s="73"/>
      <c r="W12" s="73"/>
      <c r="X12" s="73"/>
    </row>
    <row r="13" spans="1:24" ht="7.5" customHeight="1" x14ac:dyDescent="0.25">
      <c r="J13" s="73"/>
      <c r="K13" s="73"/>
      <c r="L13" s="73"/>
      <c r="O13" s="64"/>
      <c r="P13" s="64"/>
      <c r="Q13" s="73"/>
      <c r="R13" s="73"/>
      <c r="S13" s="73"/>
      <c r="T13" s="73"/>
      <c r="U13" s="73"/>
      <c r="V13" s="73"/>
      <c r="W13" s="73"/>
      <c r="X13" s="73"/>
    </row>
    <row r="14" spans="1:24" ht="12" hidden="1" customHeight="1" x14ac:dyDescent="0.25">
      <c r="I14" s="64" t="s">
        <v>702</v>
      </c>
      <c r="J14" s="73"/>
      <c r="K14" s="73"/>
      <c r="L14" s="73"/>
      <c r="M14" s="76">
        <v>1.0389999999999999</v>
      </c>
      <c r="O14" s="77">
        <v>1.04</v>
      </c>
      <c r="P14" s="64"/>
      <c r="Q14" s="77">
        <v>1.04</v>
      </c>
      <c r="R14" s="73"/>
      <c r="S14" s="77">
        <v>1.04</v>
      </c>
      <c r="T14" s="73"/>
      <c r="U14" s="77">
        <v>1.04</v>
      </c>
      <c r="V14" s="73"/>
      <c r="W14" s="73"/>
      <c r="X14" s="73"/>
    </row>
    <row r="15" spans="1:24" s="70" customFormat="1" ht="12" customHeight="1" x14ac:dyDescent="0.25">
      <c r="A15" s="70" t="s">
        <v>7</v>
      </c>
      <c r="H15" s="166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</row>
    <row r="16" spans="1:24" s="71" customFormat="1" ht="12" customHeight="1" x14ac:dyDescent="0.2">
      <c r="A16" s="78" t="s">
        <v>8</v>
      </c>
      <c r="J16" s="73"/>
      <c r="K16" s="73"/>
      <c r="L16" s="73"/>
      <c r="Q16" s="73"/>
      <c r="R16" s="73"/>
      <c r="S16" s="73"/>
      <c r="T16" s="73"/>
      <c r="U16" s="73"/>
      <c r="V16" s="73"/>
      <c r="W16" s="73"/>
      <c r="X16" s="73"/>
    </row>
    <row r="17" spans="1:24" ht="12" customHeight="1" x14ac:dyDescent="0.25">
      <c r="J17" s="73"/>
      <c r="K17" s="73"/>
      <c r="L17" s="73"/>
      <c r="O17" s="64"/>
      <c r="P17" s="64"/>
      <c r="Q17" s="73"/>
      <c r="R17" s="73"/>
      <c r="S17" s="73"/>
      <c r="T17" s="73"/>
      <c r="U17" s="73"/>
      <c r="V17" s="73"/>
      <c r="W17" s="73"/>
      <c r="X17" s="73"/>
    </row>
    <row r="18" spans="1:24" s="70" customFormat="1" ht="12" customHeight="1" thickBot="1" x14ac:dyDescent="0.3">
      <c r="A18" s="198" t="s">
        <v>9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</row>
    <row r="19" spans="1:24" s="60" customFormat="1" ht="42" customHeight="1" x14ac:dyDescent="0.2">
      <c r="A19" s="199" t="s">
        <v>10</v>
      </c>
      <c r="B19" s="201" t="s">
        <v>11</v>
      </c>
      <c r="C19" s="202"/>
      <c r="D19" s="202"/>
      <c r="E19" s="202"/>
      <c r="F19" s="202"/>
      <c r="G19" s="202"/>
      <c r="H19" s="203"/>
      <c r="I19" s="207" t="s">
        <v>12</v>
      </c>
      <c r="J19" s="163" t="s">
        <v>706</v>
      </c>
      <c r="K19" s="163" t="s">
        <v>707</v>
      </c>
      <c r="L19" s="167" t="s">
        <v>708</v>
      </c>
      <c r="M19" s="196" t="s">
        <v>704</v>
      </c>
      <c r="N19" s="197"/>
      <c r="O19" s="209" t="s">
        <v>705</v>
      </c>
      <c r="P19" s="210"/>
      <c r="Q19" s="193" t="s">
        <v>709</v>
      </c>
      <c r="R19" s="195"/>
      <c r="S19" s="193" t="s">
        <v>698</v>
      </c>
      <c r="T19" s="195"/>
      <c r="U19" s="193" t="s">
        <v>699</v>
      </c>
      <c r="V19" s="195"/>
      <c r="W19" s="193" t="s">
        <v>692</v>
      </c>
      <c r="X19" s="194"/>
    </row>
    <row r="20" spans="1:24" s="60" customFormat="1" ht="84" x14ac:dyDescent="0.2">
      <c r="A20" s="200"/>
      <c r="B20" s="204"/>
      <c r="C20" s="205"/>
      <c r="D20" s="205"/>
      <c r="E20" s="205"/>
      <c r="F20" s="205"/>
      <c r="G20" s="205"/>
      <c r="H20" s="206"/>
      <c r="I20" s="208"/>
      <c r="J20" s="79" t="s">
        <v>703</v>
      </c>
      <c r="K20" s="79" t="s">
        <v>703</v>
      </c>
      <c r="L20" s="80" t="s">
        <v>703</v>
      </c>
      <c r="M20" s="138" t="s">
        <v>711</v>
      </c>
      <c r="N20" s="80" t="s">
        <v>703</v>
      </c>
      <c r="O20" s="81" t="s">
        <v>711</v>
      </c>
      <c r="P20" s="82" t="s">
        <v>693</v>
      </c>
      <c r="Q20" s="81" t="s">
        <v>711</v>
      </c>
      <c r="R20" s="82" t="s">
        <v>693</v>
      </c>
      <c r="S20" s="81" t="s">
        <v>711</v>
      </c>
      <c r="T20" s="82" t="s">
        <v>693</v>
      </c>
      <c r="U20" s="81" t="s">
        <v>711</v>
      </c>
      <c r="V20" s="82" t="s">
        <v>693</v>
      </c>
      <c r="W20" s="81" t="s">
        <v>711</v>
      </c>
      <c r="X20" s="139" t="s">
        <v>693</v>
      </c>
    </row>
    <row r="21" spans="1:24" s="71" customFormat="1" ht="13.5" thickBot="1" x14ac:dyDescent="0.25">
      <c r="A21" s="83">
        <v>1</v>
      </c>
      <c r="B21" s="178">
        <v>2</v>
      </c>
      <c r="C21" s="179"/>
      <c r="D21" s="179"/>
      <c r="E21" s="179"/>
      <c r="F21" s="179"/>
      <c r="G21" s="179"/>
      <c r="H21" s="180"/>
      <c r="I21" s="84">
        <v>3</v>
      </c>
      <c r="J21" s="85">
        <v>4</v>
      </c>
      <c r="K21" s="85">
        <v>5</v>
      </c>
      <c r="L21" s="86">
        <v>6</v>
      </c>
      <c r="M21" s="140">
        <v>7</v>
      </c>
      <c r="N21" s="84">
        <v>8</v>
      </c>
      <c r="O21" s="164">
        <v>9</v>
      </c>
      <c r="P21" s="83">
        <v>10</v>
      </c>
      <c r="Q21" s="85">
        <v>11</v>
      </c>
      <c r="R21" s="85">
        <v>12</v>
      </c>
      <c r="S21" s="85">
        <v>13</v>
      </c>
      <c r="T21" s="85">
        <v>14</v>
      </c>
      <c r="U21" s="85">
        <v>15</v>
      </c>
      <c r="V21" s="85">
        <v>16</v>
      </c>
      <c r="W21" s="85">
        <v>17</v>
      </c>
      <c r="X21" s="86">
        <v>18</v>
      </c>
    </row>
    <row r="22" spans="1:24" ht="16.5" thickBot="1" x14ac:dyDescent="0.3">
      <c r="A22" s="181" t="s">
        <v>13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64"/>
      <c r="R22" s="64"/>
      <c r="S22" s="64"/>
      <c r="T22" s="64"/>
      <c r="U22" s="64"/>
      <c r="V22" s="64"/>
      <c r="W22" s="64"/>
      <c r="X22" s="87"/>
    </row>
    <row r="23" spans="1:24" s="60" customFormat="1" ht="12.75" x14ac:dyDescent="0.2">
      <c r="A23" s="88" t="s">
        <v>14</v>
      </c>
      <c r="B23" s="183" t="s">
        <v>15</v>
      </c>
      <c r="C23" s="184"/>
      <c r="D23" s="184"/>
      <c r="E23" s="184"/>
      <c r="F23" s="184"/>
      <c r="G23" s="184"/>
      <c r="H23" s="185"/>
      <c r="I23" s="89" t="s">
        <v>16</v>
      </c>
      <c r="J23" s="1">
        <v>209.49</v>
      </c>
      <c r="K23" s="1">
        <v>235.31</v>
      </c>
      <c r="L23" s="129">
        <v>222.33</v>
      </c>
      <c r="M23" s="57">
        <f t="shared" ref="M23" si="0">M29+M37</f>
        <v>268.9248</v>
      </c>
      <c r="N23" s="1">
        <v>262.988</v>
      </c>
      <c r="O23" s="1">
        <f>O29+O37</f>
        <v>315.36225000000002</v>
      </c>
      <c r="P23" s="1">
        <f>P29+P37</f>
        <v>315.36225000000002</v>
      </c>
      <c r="Q23" s="1">
        <f t="shared" ref="Q23" si="1">Q29+Q37</f>
        <v>331.10639350000002</v>
      </c>
      <c r="R23" s="1">
        <f t="shared" ref="R23:S23" si="2">R29+R37</f>
        <v>331.10639350000002</v>
      </c>
      <c r="S23" s="1">
        <f t="shared" si="2"/>
        <v>344.54104924000001</v>
      </c>
      <c r="T23" s="1">
        <f t="shared" ref="T23:V23" si="3">T29+T37</f>
        <v>344.54104924000001</v>
      </c>
      <c r="U23" s="1">
        <f t="shared" ref="U23" si="4">U29+U37</f>
        <v>358.52229120959998</v>
      </c>
      <c r="V23" s="1">
        <f t="shared" si="3"/>
        <v>358.52229120959998</v>
      </c>
      <c r="W23" s="14">
        <f>M23+O23+Q23+S23+U23</f>
        <v>1618.4567839496003</v>
      </c>
      <c r="X23" s="149">
        <f>N23+P23+R23+T23+V23</f>
        <v>1612.5199839495999</v>
      </c>
    </row>
    <row r="24" spans="1:24" s="60" customFormat="1" ht="12" x14ac:dyDescent="0.2">
      <c r="A24" s="51" t="s">
        <v>17</v>
      </c>
      <c r="B24" s="186" t="s">
        <v>18</v>
      </c>
      <c r="C24" s="187"/>
      <c r="D24" s="187"/>
      <c r="E24" s="187"/>
      <c r="F24" s="187"/>
      <c r="G24" s="187"/>
      <c r="H24" s="188"/>
      <c r="I24" s="52" t="s">
        <v>16</v>
      </c>
      <c r="J24" s="2" t="s">
        <v>390</v>
      </c>
      <c r="K24" s="2" t="s">
        <v>390</v>
      </c>
      <c r="L24" s="17" t="s">
        <v>390</v>
      </c>
      <c r="M24" s="38" t="s">
        <v>390</v>
      </c>
      <c r="N24" s="2" t="s">
        <v>390</v>
      </c>
      <c r="O24" s="2" t="s">
        <v>390</v>
      </c>
      <c r="P24" s="2" t="s">
        <v>390</v>
      </c>
      <c r="Q24" s="2" t="s">
        <v>390</v>
      </c>
      <c r="R24" s="2" t="s">
        <v>390</v>
      </c>
      <c r="S24" s="2" t="s">
        <v>390</v>
      </c>
      <c r="T24" s="2" t="s">
        <v>390</v>
      </c>
      <c r="U24" s="2" t="s">
        <v>390</v>
      </c>
      <c r="V24" s="2" t="s">
        <v>390</v>
      </c>
      <c r="W24" s="2" t="s">
        <v>390</v>
      </c>
      <c r="X24" s="35" t="s">
        <v>390</v>
      </c>
    </row>
    <row r="25" spans="1:24" s="60" customFormat="1" ht="24" customHeight="1" outlineLevel="1" x14ac:dyDescent="0.2">
      <c r="A25" s="51" t="s">
        <v>19</v>
      </c>
      <c r="B25" s="189" t="s">
        <v>20</v>
      </c>
      <c r="C25" s="190"/>
      <c r="D25" s="190"/>
      <c r="E25" s="190"/>
      <c r="F25" s="190"/>
      <c r="G25" s="190"/>
      <c r="H25" s="191"/>
      <c r="I25" s="52" t="s">
        <v>16</v>
      </c>
      <c r="J25" s="2" t="s">
        <v>390</v>
      </c>
      <c r="K25" s="2" t="s">
        <v>390</v>
      </c>
      <c r="L25" s="17" t="s">
        <v>390</v>
      </c>
      <c r="M25" s="38" t="s">
        <v>390</v>
      </c>
      <c r="N25" s="2" t="s">
        <v>390</v>
      </c>
      <c r="O25" s="2" t="s">
        <v>390</v>
      </c>
      <c r="P25" s="2" t="s">
        <v>390</v>
      </c>
      <c r="Q25" s="2" t="s">
        <v>390</v>
      </c>
      <c r="R25" s="2" t="s">
        <v>390</v>
      </c>
      <c r="S25" s="2" t="s">
        <v>390</v>
      </c>
      <c r="T25" s="2" t="s">
        <v>390</v>
      </c>
      <c r="U25" s="2" t="s">
        <v>390</v>
      </c>
      <c r="V25" s="2" t="s">
        <v>390</v>
      </c>
      <c r="W25" s="2" t="s">
        <v>390</v>
      </c>
      <c r="X25" s="35" t="s">
        <v>390</v>
      </c>
    </row>
    <row r="26" spans="1:24" s="60" customFormat="1" ht="12" outlineLevel="1" x14ac:dyDescent="0.2">
      <c r="A26" s="51" t="s">
        <v>21</v>
      </c>
      <c r="B26" s="189" t="s">
        <v>22</v>
      </c>
      <c r="C26" s="190"/>
      <c r="D26" s="190"/>
      <c r="E26" s="190"/>
      <c r="F26" s="190"/>
      <c r="G26" s="190"/>
      <c r="H26" s="191"/>
      <c r="I26" s="52" t="s">
        <v>16</v>
      </c>
      <c r="J26" s="2" t="s">
        <v>390</v>
      </c>
      <c r="K26" s="2" t="s">
        <v>390</v>
      </c>
      <c r="L26" s="17" t="s">
        <v>390</v>
      </c>
      <c r="M26" s="38" t="s">
        <v>390</v>
      </c>
      <c r="N26" s="2" t="s">
        <v>390</v>
      </c>
      <c r="O26" s="2" t="s">
        <v>390</v>
      </c>
      <c r="P26" s="2" t="s">
        <v>390</v>
      </c>
      <c r="Q26" s="2" t="s">
        <v>390</v>
      </c>
      <c r="R26" s="2" t="s">
        <v>390</v>
      </c>
      <c r="S26" s="2" t="s">
        <v>390</v>
      </c>
      <c r="T26" s="2" t="s">
        <v>390</v>
      </c>
      <c r="U26" s="2" t="s">
        <v>390</v>
      </c>
      <c r="V26" s="2" t="s">
        <v>390</v>
      </c>
      <c r="W26" s="2" t="s">
        <v>390</v>
      </c>
      <c r="X26" s="35" t="s">
        <v>390</v>
      </c>
    </row>
    <row r="27" spans="1:24" s="60" customFormat="1" ht="24" customHeight="1" outlineLevel="1" x14ac:dyDescent="0.2">
      <c r="A27" s="51" t="s">
        <v>23</v>
      </c>
      <c r="B27" s="189" t="s">
        <v>24</v>
      </c>
      <c r="C27" s="190"/>
      <c r="D27" s="190"/>
      <c r="E27" s="190"/>
      <c r="F27" s="190"/>
      <c r="G27" s="190"/>
      <c r="H27" s="191"/>
      <c r="I27" s="52" t="s">
        <v>16</v>
      </c>
      <c r="J27" s="2" t="s">
        <v>390</v>
      </c>
      <c r="K27" s="2" t="s">
        <v>390</v>
      </c>
      <c r="L27" s="17" t="s">
        <v>390</v>
      </c>
      <c r="M27" s="38" t="s">
        <v>390</v>
      </c>
      <c r="N27" s="2" t="s">
        <v>390</v>
      </c>
      <c r="O27" s="2" t="s">
        <v>390</v>
      </c>
      <c r="P27" s="2" t="s">
        <v>390</v>
      </c>
      <c r="Q27" s="2" t="s">
        <v>390</v>
      </c>
      <c r="R27" s="2" t="s">
        <v>390</v>
      </c>
      <c r="S27" s="2" t="s">
        <v>390</v>
      </c>
      <c r="T27" s="2" t="s">
        <v>390</v>
      </c>
      <c r="U27" s="2" t="s">
        <v>390</v>
      </c>
      <c r="V27" s="2" t="s">
        <v>390</v>
      </c>
      <c r="W27" s="2" t="s">
        <v>390</v>
      </c>
      <c r="X27" s="35" t="s">
        <v>390</v>
      </c>
    </row>
    <row r="28" spans="1:24" s="60" customFormat="1" ht="12" x14ac:dyDescent="0.2">
      <c r="A28" s="51" t="s">
        <v>25</v>
      </c>
      <c r="B28" s="186" t="s">
        <v>26</v>
      </c>
      <c r="C28" s="187"/>
      <c r="D28" s="187"/>
      <c r="E28" s="187"/>
      <c r="F28" s="187"/>
      <c r="G28" s="187"/>
      <c r="H28" s="188"/>
      <c r="I28" s="52" t="s">
        <v>16</v>
      </c>
      <c r="J28" s="2" t="s">
        <v>390</v>
      </c>
      <c r="K28" s="2" t="s">
        <v>390</v>
      </c>
      <c r="L28" s="17" t="s">
        <v>390</v>
      </c>
      <c r="M28" s="38" t="s">
        <v>390</v>
      </c>
      <c r="N28" s="2" t="s">
        <v>390</v>
      </c>
      <c r="O28" s="2" t="s">
        <v>390</v>
      </c>
      <c r="P28" s="2" t="s">
        <v>390</v>
      </c>
      <c r="Q28" s="2" t="s">
        <v>390</v>
      </c>
      <c r="R28" s="2" t="s">
        <v>390</v>
      </c>
      <c r="S28" s="2" t="s">
        <v>390</v>
      </c>
      <c r="T28" s="2" t="s">
        <v>390</v>
      </c>
      <c r="U28" s="2" t="s">
        <v>390</v>
      </c>
      <c r="V28" s="2" t="s">
        <v>390</v>
      </c>
      <c r="W28" s="2" t="s">
        <v>390</v>
      </c>
      <c r="X28" s="35" t="s">
        <v>390</v>
      </c>
    </row>
    <row r="29" spans="1:24" s="60" customFormat="1" ht="12.75" x14ac:dyDescent="0.2">
      <c r="A29" s="51" t="s">
        <v>27</v>
      </c>
      <c r="B29" s="186" t="s">
        <v>28</v>
      </c>
      <c r="C29" s="187"/>
      <c r="D29" s="187"/>
      <c r="E29" s="187"/>
      <c r="F29" s="187"/>
      <c r="G29" s="187"/>
      <c r="H29" s="188"/>
      <c r="I29" s="52" t="s">
        <v>16</v>
      </c>
      <c r="J29" s="2">
        <v>186.67</v>
      </c>
      <c r="K29" s="3">
        <v>212.96</v>
      </c>
      <c r="L29" s="16">
        <v>207.99600000000001</v>
      </c>
      <c r="M29" s="38">
        <v>244.3048</v>
      </c>
      <c r="N29" s="2">
        <v>249.36699999999999</v>
      </c>
      <c r="O29" s="2">
        <v>290.74225000000001</v>
      </c>
      <c r="P29" s="2">
        <v>290.74225000000001</v>
      </c>
      <c r="Q29" s="2">
        <f>O29*1.046</f>
        <v>304.11639350000002</v>
      </c>
      <c r="R29" s="2">
        <f>P29*1.046</f>
        <v>304.11639350000002</v>
      </c>
      <c r="S29" s="3">
        <f>Q29*1.04</f>
        <v>316.28104924000002</v>
      </c>
      <c r="T29" s="3">
        <f>R29*1.04</f>
        <v>316.28104924000002</v>
      </c>
      <c r="U29" s="3">
        <f>S29*1.04</f>
        <v>328.93229120960001</v>
      </c>
      <c r="V29" s="3">
        <f>T29*1.04</f>
        <v>328.93229120960001</v>
      </c>
      <c r="W29" s="3">
        <f>M29+O29+Q29+S29+U29</f>
        <v>1484.3767839495999</v>
      </c>
      <c r="X29" s="37">
        <f>N29+P29+R29+T29+V29</f>
        <v>1489.4389839495998</v>
      </c>
    </row>
    <row r="30" spans="1:24" s="60" customFormat="1" ht="12.75" x14ac:dyDescent="0.2">
      <c r="A30" s="51" t="s">
        <v>29</v>
      </c>
      <c r="B30" s="186" t="s">
        <v>30</v>
      </c>
      <c r="C30" s="187"/>
      <c r="D30" s="187"/>
      <c r="E30" s="187"/>
      <c r="F30" s="187"/>
      <c r="G30" s="187"/>
      <c r="H30" s="188"/>
      <c r="I30" s="52" t="s">
        <v>16</v>
      </c>
      <c r="J30" s="2" t="s">
        <v>390</v>
      </c>
      <c r="K30" s="2" t="s">
        <v>390</v>
      </c>
      <c r="L30" s="17" t="s">
        <v>390</v>
      </c>
      <c r="M30" s="38"/>
      <c r="N30" s="2"/>
      <c r="O30" s="2"/>
      <c r="P30" s="2"/>
      <c r="Q30" s="2"/>
      <c r="R30" s="2"/>
      <c r="S30" s="3"/>
      <c r="T30" s="3"/>
      <c r="U30" s="3"/>
      <c r="V30" s="3"/>
      <c r="W30" s="3"/>
      <c r="X30" s="37"/>
    </row>
    <row r="31" spans="1:24" s="60" customFormat="1" ht="12" x14ac:dyDescent="0.2">
      <c r="A31" s="51" t="s">
        <v>31</v>
      </c>
      <c r="B31" s="186" t="s">
        <v>32</v>
      </c>
      <c r="C31" s="187"/>
      <c r="D31" s="187"/>
      <c r="E31" s="187"/>
      <c r="F31" s="187"/>
      <c r="G31" s="187"/>
      <c r="H31" s="188"/>
      <c r="I31" s="52" t="s">
        <v>16</v>
      </c>
      <c r="J31" s="2" t="s">
        <v>390</v>
      </c>
      <c r="K31" s="2" t="s">
        <v>390</v>
      </c>
      <c r="L31" s="17" t="s">
        <v>390</v>
      </c>
      <c r="M31" s="38" t="s">
        <v>390</v>
      </c>
      <c r="N31" s="2">
        <v>3.13</v>
      </c>
      <c r="O31" s="2" t="s">
        <v>390</v>
      </c>
      <c r="P31" s="2" t="s">
        <v>390</v>
      </c>
      <c r="Q31" s="2" t="s">
        <v>390</v>
      </c>
      <c r="R31" s="2" t="s">
        <v>390</v>
      </c>
      <c r="S31" s="2" t="s">
        <v>390</v>
      </c>
      <c r="T31" s="2" t="s">
        <v>390</v>
      </c>
      <c r="U31" s="2" t="s">
        <v>390</v>
      </c>
      <c r="V31" s="2" t="s">
        <v>390</v>
      </c>
      <c r="W31" s="2" t="s">
        <v>390</v>
      </c>
      <c r="X31" s="35" t="s">
        <v>390</v>
      </c>
    </row>
    <row r="32" spans="1:24" s="60" customFormat="1" ht="12" x14ac:dyDescent="0.2">
      <c r="A32" s="51" t="s">
        <v>33</v>
      </c>
      <c r="B32" s="186" t="s">
        <v>34</v>
      </c>
      <c r="C32" s="187"/>
      <c r="D32" s="187"/>
      <c r="E32" s="187"/>
      <c r="F32" s="187"/>
      <c r="G32" s="187"/>
      <c r="H32" s="188"/>
      <c r="I32" s="52" t="s">
        <v>16</v>
      </c>
      <c r="J32" s="2" t="s">
        <v>390</v>
      </c>
      <c r="K32" s="2" t="s">
        <v>390</v>
      </c>
      <c r="L32" s="17" t="s">
        <v>390</v>
      </c>
      <c r="M32" s="38" t="s">
        <v>390</v>
      </c>
      <c r="N32" s="2" t="s">
        <v>390</v>
      </c>
      <c r="O32" s="2" t="s">
        <v>390</v>
      </c>
      <c r="P32" s="2" t="s">
        <v>390</v>
      </c>
      <c r="Q32" s="2" t="s">
        <v>390</v>
      </c>
      <c r="R32" s="2" t="s">
        <v>390</v>
      </c>
      <c r="S32" s="2" t="s">
        <v>390</v>
      </c>
      <c r="T32" s="2" t="s">
        <v>390</v>
      </c>
      <c r="U32" s="2" t="s">
        <v>390</v>
      </c>
      <c r="V32" s="2" t="s">
        <v>390</v>
      </c>
      <c r="W32" s="2" t="s">
        <v>390</v>
      </c>
      <c r="X32" s="35" t="s">
        <v>390</v>
      </c>
    </row>
    <row r="33" spans="1:24" s="60" customFormat="1" ht="12" x14ac:dyDescent="0.2">
      <c r="A33" s="51" t="s">
        <v>35</v>
      </c>
      <c r="B33" s="186" t="s">
        <v>36</v>
      </c>
      <c r="C33" s="187"/>
      <c r="D33" s="187"/>
      <c r="E33" s="187"/>
      <c r="F33" s="187"/>
      <c r="G33" s="187"/>
      <c r="H33" s="188"/>
      <c r="I33" s="52" t="s">
        <v>16</v>
      </c>
      <c r="J33" s="2" t="s">
        <v>390</v>
      </c>
      <c r="K33" s="2" t="s">
        <v>390</v>
      </c>
      <c r="L33" s="17" t="s">
        <v>390</v>
      </c>
      <c r="M33" s="38" t="s">
        <v>390</v>
      </c>
      <c r="N33" s="2" t="s">
        <v>390</v>
      </c>
      <c r="O33" s="2" t="s">
        <v>390</v>
      </c>
      <c r="P33" s="2" t="s">
        <v>390</v>
      </c>
      <c r="Q33" s="2" t="s">
        <v>390</v>
      </c>
      <c r="R33" s="2" t="s">
        <v>390</v>
      </c>
      <c r="S33" s="2" t="s">
        <v>390</v>
      </c>
      <c r="T33" s="2" t="s">
        <v>390</v>
      </c>
      <c r="U33" s="2" t="s">
        <v>390</v>
      </c>
      <c r="V33" s="2" t="s">
        <v>390</v>
      </c>
      <c r="W33" s="2" t="s">
        <v>390</v>
      </c>
      <c r="X33" s="35" t="s">
        <v>390</v>
      </c>
    </row>
    <row r="34" spans="1:24" s="60" customFormat="1" ht="24" customHeight="1" x14ac:dyDescent="0.2">
      <c r="A34" s="51" t="s">
        <v>37</v>
      </c>
      <c r="B34" s="189" t="s">
        <v>38</v>
      </c>
      <c r="C34" s="190"/>
      <c r="D34" s="190"/>
      <c r="E34" s="190"/>
      <c r="F34" s="190"/>
      <c r="G34" s="190"/>
      <c r="H34" s="191"/>
      <c r="I34" s="52" t="s">
        <v>16</v>
      </c>
      <c r="J34" s="2" t="s">
        <v>390</v>
      </c>
      <c r="K34" s="2" t="s">
        <v>390</v>
      </c>
      <c r="L34" s="17" t="s">
        <v>390</v>
      </c>
      <c r="M34" s="38" t="s">
        <v>390</v>
      </c>
      <c r="N34" s="2" t="s">
        <v>390</v>
      </c>
      <c r="O34" s="2" t="s">
        <v>390</v>
      </c>
      <c r="P34" s="2" t="s">
        <v>390</v>
      </c>
      <c r="Q34" s="2" t="s">
        <v>390</v>
      </c>
      <c r="R34" s="2" t="s">
        <v>390</v>
      </c>
      <c r="S34" s="2" t="s">
        <v>390</v>
      </c>
      <c r="T34" s="2" t="s">
        <v>390</v>
      </c>
      <c r="U34" s="2" t="s">
        <v>390</v>
      </c>
      <c r="V34" s="2" t="s">
        <v>390</v>
      </c>
      <c r="W34" s="2" t="s">
        <v>390</v>
      </c>
      <c r="X34" s="35" t="s">
        <v>390</v>
      </c>
    </row>
    <row r="35" spans="1:24" s="60" customFormat="1" ht="12" outlineLevel="1" x14ac:dyDescent="0.2">
      <c r="A35" s="51" t="s">
        <v>39</v>
      </c>
      <c r="B35" s="211" t="s">
        <v>40</v>
      </c>
      <c r="C35" s="212"/>
      <c r="D35" s="212"/>
      <c r="E35" s="212"/>
      <c r="F35" s="212"/>
      <c r="G35" s="212"/>
      <c r="H35" s="213"/>
      <c r="I35" s="52" t="s">
        <v>16</v>
      </c>
      <c r="J35" s="2" t="s">
        <v>390</v>
      </c>
      <c r="K35" s="2" t="s">
        <v>390</v>
      </c>
      <c r="L35" s="17" t="s">
        <v>390</v>
      </c>
      <c r="M35" s="38" t="s">
        <v>390</v>
      </c>
      <c r="N35" s="2" t="s">
        <v>390</v>
      </c>
      <c r="O35" s="2" t="s">
        <v>390</v>
      </c>
      <c r="P35" s="2" t="s">
        <v>390</v>
      </c>
      <c r="Q35" s="2" t="s">
        <v>390</v>
      </c>
      <c r="R35" s="2" t="s">
        <v>390</v>
      </c>
      <c r="S35" s="2" t="s">
        <v>390</v>
      </c>
      <c r="T35" s="2" t="s">
        <v>390</v>
      </c>
      <c r="U35" s="2" t="s">
        <v>390</v>
      </c>
      <c r="V35" s="2" t="s">
        <v>390</v>
      </c>
      <c r="W35" s="2" t="s">
        <v>390</v>
      </c>
      <c r="X35" s="35" t="s">
        <v>390</v>
      </c>
    </row>
    <row r="36" spans="1:24" s="60" customFormat="1" ht="12" outlineLevel="1" x14ac:dyDescent="0.2">
      <c r="A36" s="51" t="s">
        <v>41</v>
      </c>
      <c r="B36" s="211" t="s">
        <v>42</v>
      </c>
      <c r="C36" s="212"/>
      <c r="D36" s="212"/>
      <c r="E36" s="212"/>
      <c r="F36" s="212"/>
      <c r="G36" s="212"/>
      <c r="H36" s="213"/>
      <c r="I36" s="52" t="s">
        <v>16</v>
      </c>
      <c r="J36" s="2" t="s">
        <v>390</v>
      </c>
      <c r="K36" s="2" t="s">
        <v>390</v>
      </c>
      <c r="L36" s="17" t="s">
        <v>390</v>
      </c>
      <c r="M36" s="38" t="s">
        <v>390</v>
      </c>
      <c r="N36" s="2" t="s">
        <v>390</v>
      </c>
      <c r="O36" s="2" t="s">
        <v>390</v>
      </c>
      <c r="P36" s="2" t="s">
        <v>390</v>
      </c>
      <c r="Q36" s="2" t="s">
        <v>390</v>
      </c>
      <c r="R36" s="2" t="s">
        <v>390</v>
      </c>
      <c r="S36" s="2" t="s">
        <v>390</v>
      </c>
      <c r="T36" s="2" t="s">
        <v>390</v>
      </c>
      <c r="U36" s="2" t="s">
        <v>390</v>
      </c>
      <c r="V36" s="2" t="s">
        <v>390</v>
      </c>
      <c r="W36" s="2" t="s">
        <v>390</v>
      </c>
      <c r="X36" s="35" t="s">
        <v>390</v>
      </c>
    </row>
    <row r="37" spans="1:24" s="60" customFormat="1" ht="13.5" thickBot="1" x14ac:dyDescent="0.25">
      <c r="A37" s="51" t="s">
        <v>43</v>
      </c>
      <c r="B37" s="214" t="s">
        <v>44</v>
      </c>
      <c r="C37" s="215"/>
      <c r="D37" s="215"/>
      <c r="E37" s="215"/>
      <c r="F37" s="215"/>
      <c r="G37" s="215"/>
      <c r="H37" s="216"/>
      <c r="I37" s="90" t="s">
        <v>16</v>
      </c>
      <c r="J37" s="4">
        <v>21.84</v>
      </c>
      <c r="K37" s="5">
        <f>K23-K29</f>
        <v>22.349999999999994</v>
      </c>
      <c r="L37" s="130">
        <v>14.334000000000003</v>
      </c>
      <c r="M37" s="42">
        <v>24.62</v>
      </c>
      <c r="N37" s="4">
        <v>10.49100000000001</v>
      </c>
      <c r="O37" s="4">
        <v>24.62</v>
      </c>
      <c r="P37" s="4">
        <v>24.62</v>
      </c>
      <c r="Q37" s="4">
        <v>26.99</v>
      </c>
      <c r="R37" s="4">
        <v>26.99</v>
      </c>
      <c r="S37" s="5">
        <v>28.26</v>
      </c>
      <c r="T37" s="5">
        <v>28.26</v>
      </c>
      <c r="U37" s="5">
        <v>29.59</v>
      </c>
      <c r="V37" s="5">
        <v>29.59</v>
      </c>
      <c r="W37" s="13">
        <f>M37+O37+Q37+S37+U37</f>
        <v>134.08000000000001</v>
      </c>
      <c r="X37" s="150">
        <f>N37+P37+R37+T37+V37</f>
        <v>119.95100000000002</v>
      </c>
    </row>
    <row r="38" spans="1:24" s="60" customFormat="1" ht="24" customHeight="1" x14ac:dyDescent="0.2">
      <c r="A38" s="51" t="s">
        <v>45</v>
      </c>
      <c r="B38" s="217" t="s">
        <v>46</v>
      </c>
      <c r="C38" s="218"/>
      <c r="D38" s="218"/>
      <c r="E38" s="218"/>
      <c r="F38" s="218"/>
      <c r="G38" s="218"/>
      <c r="H38" s="219"/>
      <c r="I38" s="91" t="s">
        <v>16</v>
      </c>
      <c r="J38" s="6">
        <v>173.00000000000003</v>
      </c>
      <c r="K38" s="7">
        <f>K53+K62+K68+K69+K70+K73+K77</f>
        <v>182.99</v>
      </c>
      <c r="L38" s="58">
        <v>196.56</v>
      </c>
      <c r="M38" s="57">
        <f>M44+M46+M52</f>
        <v>242.85833</v>
      </c>
      <c r="N38" s="6">
        <v>192.512</v>
      </c>
      <c r="O38" s="1">
        <f>O44+O46+O52</f>
        <v>295.05916999999999</v>
      </c>
      <c r="P38" s="1">
        <f>P44+P46+P52</f>
        <v>289.88603000000001</v>
      </c>
      <c r="Q38" s="6">
        <f>Q44+Q52</f>
        <v>287.50582982000003</v>
      </c>
      <c r="R38" s="6">
        <f>R44+R52</f>
        <v>282.09472538</v>
      </c>
      <c r="S38" s="6">
        <f t="shared" ref="S38" si="5">S44+S52</f>
        <v>298.22482846880007</v>
      </c>
      <c r="T38" s="6">
        <f t="shared" ref="T38:V38" si="6">T44+T52</f>
        <v>298.22482846880007</v>
      </c>
      <c r="U38" s="6">
        <f t="shared" ref="U38" si="7">U44+U52</f>
        <v>310.1498216075521</v>
      </c>
      <c r="V38" s="6">
        <f t="shared" si="6"/>
        <v>310.1498216075521</v>
      </c>
      <c r="W38" s="14">
        <f>M38+O38+Q38+S38+U38</f>
        <v>1433.797979896352</v>
      </c>
      <c r="X38" s="149">
        <f>N38+P38+R38+T38+V38</f>
        <v>1372.8674054563521</v>
      </c>
    </row>
    <row r="39" spans="1:24" s="60" customFormat="1" ht="12" x14ac:dyDescent="0.2">
      <c r="A39" s="51" t="s">
        <v>47</v>
      </c>
      <c r="B39" s="186" t="s">
        <v>18</v>
      </c>
      <c r="C39" s="187"/>
      <c r="D39" s="187"/>
      <c r="E39" s="187"/>
      <c r="F39" s="187"/>
      <c r="G39" s="187"/>
      <c r="H39" s="188"/>
      <c r="I39" s="52" t="s">
        <v>16</v>
      </c>
      <c r="J39" s="2" t="s">
        <v>390</v>
      </c>
      <c r="K39" s="2" t="s">
        <v>390</v>
      </c>
      <c r="L39" s="17" t="s">
        <v>390</v>
      </c>
      <c r="M39" s="38" t="s">
        <v>390</v>
      </c>
      <c r="N39" s="2" t="s">
        <v>390</v>
      </c>
      <c r="O39" s="2" t="s">
        <v>390</v>
      </c>
      <c r="P39" s="2" t="s">
        <v>390</v>
      </c>
      <c r="Q39" s="2" t="s">
        <v>390</v>
      </c>
      <c r="R39" s="2" t="s">
        <v>390</v>
      </c>
      <c r="S39" s="2" t="s">
        <v>390</v>
      </c>
      <c r="T39" s="2" t="s">
        <v>390</v>
      </c>
      <c r="U39" s="2" t="s">
        <v>390</v>
      </c>
      <c r="V39" s="2" t="s">
        <v>390</v>
      </c>
      <c r="W39" s="2" t="s">
        <v>390</v>
      </c>
      <c r="X39" s="35" t="s">
        <v>390</v>
      </c>
    </row>
    <row r="40" spans="1:24" s="60" customFormat="1" ht="24" customHeight="1" outlineLevel="1" x14ac:dyDescent="0.2">
      <c r="A40" s="51" t="s">
        <v>48</v>
      </c>
      <c r="B40" s="220" t="s">
        <v>20</v>
      </c>
      <c r="C40" s="221"/>
      <c r="D40" s="221"/>
      <c r="E40" s="221"/>
      <c r="F40" s="221"/>
      <c r="G40" s="221"/>
      <c r="H40" s="222"/>
      <c r="I40" s="52" t="s">
        <v>16</v>
      </c>
      <c r="J40" s="2" t="s">
        <v>390</v>
      </c>
      <c r="K40" s="2" t="s">
        <v>390</v>
      </c>
      <c r="L40" s="17" t="s">
        <v>390</v>
      </c>
      <c r="M40" s="38" t="s">
        <v>390</v>
      </c>
      <c r="N40" s="2" t="s">
        <v>390</v>
      </c>
      <c r="O40" s="2" t="s">
        <v>390</v>
      </c>
      <c r="P40" s="2" t="s">
        <v>390</v>
      </c>
      <c r="Q40" s="2" t="s">
        <v>390</v>
      </c>
      <c r="R40" s="2" t="s">
        <v>390</v>
      </c>
      <c r="S40" s="2" t="s">
        <v>390</v>
      </c>
      <c r="T40" s="2" t="s">
        <v>390</v>
      </c>
      <c r="U40" s="2" t="s">
        <v>390</v>
      </c>
      <c r="V40" s="2" t="s">
        <v>390</v>
      </c>
      <c r="W40" s="2" t="s">
        <v>390</v>
      </c>
      <c r="X40" s="35" t="s">
        <v>390</v>
      </c>
    </row>
    <row r="41" spans="1:24" s="60" customFormat="1" ht="24" customHeight="1" outlineLevel="1" x14ac:dyDescent="0.2">
      <c r="A41" s="51" t="s">
        <v>49</v>
      </c>
      <c r="B41" s="220" t="s">
        <v>22</v>
      </c>
      <c r="C41" s="221"/>
      <c r="D41" s="221"/>
      <c r="E41" s="221"/>
      <c r="F41" s="221"/>
      <c r="G41" s="221"/>
      <c r="H41" s="222"/>
      <c r="I41" s="52" t="s">
        <v>16</v>
      </c>
      <c r="J41" s="2" t="s">
        <v>390</v>
      </c>
      <c r="K41" s="2" t="s">
        <v>390</v>
      </c>
      <c r="L41" s="17" t="s">
        <v>390</v>
      </c>
      <c r="M41" s="38" t="s">
        <v>390</v>
      </c>
      <c r="N41" s="2" t="s">
        <v>390</v>
      </c>
      <c r="O41" s="2" t="s">
        <v>390</v>
      </c>
      <c r="P41" s="2" t="s">
        <v>390</v>
      </c>
      <c r="Q41" s="2" t="s">
        <v>390</v>
      </c>
      <c r="R41" s="2" t="s">
        <v>390</v>
      </c>
      <c r="S41" s="2" t="s">
        <v>390</v>
      </c>
      <c r="T41" s="2" t="s">
        <v>390</v>
      </c>
      <c r="U41" s="2" t="s">
        <v>390</v>
      </c>
      <c r="V41" s="2" t="s">
        <v>390</v>
      </c>
      <c r="W41" s="2" t="s">
        <v>390</v>
      </c>
      <c r="X41" s="35" t="s">
        <v>390</v>
      </c>
    </row>
    <row r="42" spans="1:24" s="60" customFormat="1" ht="12" outlineLevel="1" x14ac:dyDescent="0.2">
      <c r="A42" s="51" t="s">
        <v>50</v>
      </c>
      <c r="B42" s="220" t="s">
        <v>24</v>
      </c>
      <c r="C42" s="221"/>
      <c r="D42" s="221"/>
      <c r="E42" s="221"/>
      <c r="F42" s="221"/>
      <c r="G42" s="221"/>
      <c r="H42" s="222"/>
      <c r="I42" s="52" t="s">
        <v>16</v>
      </c>
      <c r="J42" s="2" t="s">
        <v>390</v>
      </c>
      <c r="K42" s="2" t="s">
        <v>390</v>
      </c>
      <c r="L42" s="17" t="s">
        <v>390</v>
      </c>
      <c r="M42" s="38" t="s">
        <v>390</v>
      </c>
      <c r="N42" s="2" t="s">
        <v>390</v>
      </c>
      <c r="O42" s="2" t="s">
        <v>390</v>
      </c>
      <c r="P42" s="2" t="s">
        <v>390</v>
      </c>
      <c r="Q42" s="2" t="s">
        <v>390</v>
      </c>
      <c r="R42" s="2" t="s">
        <v>390</v>
      </c>
      <c r="S42" s="2" t="s">
        <v>390</v>
      </c>
      <c r="T42" s="2" t="s">
        <v>390</v>
      </c>
      <c r="U42" s="2" t="s">
        <v>390</v>
      </c>
      <c r="V42" s="2" t="s">
        <v>390</v>
      </c>
      <c r="W42" s="2" t="s">
        <v>390</v>
      </c>
      <c r="X42" s="35" t="s">
        <v>390</v>
      </c>
    </row>
    <row r="43" spans="1:24" s="60" customFormat="1" ht="12" x14ac:dyDescent="0.2">
      <c r="A43" s="51" t="s">
        <v>51</v>
      </c>
      <c r="B43" s="186" t="s">
        <v>26</v>
      </c>
      <c r="C43" s="187"/>
      <c r="D43" s="187"/>
      <c r="E43" s="187"/>
      <c r="F43" s="187"/>
      <c r="G43" s="187"/>
      <c r="H43" s="188"/>
      <c r="I43" s="52" t="s">
        <v>16</v>
      </c>
      <c r="J43" s="2" t="s">
        <v>390</v>
      </c>
      <c r="K43" s="2" t="s">
        <v>390</v>
      </c>
      <c r="L43" s="17" t="s">
        <v>390</v>
      </c>
      <c r="M43" s="38" t="s">
        <v>390</v>
      </c>
      <c r="N43" s="2" t="s">
        <v>390</v>
      </c>
      <c r="O43" s="2" t="s">
        <v>390</v>
      </c>
      <c r="P43" s="2" t="s">
        <v>390</v>
      </c>
      <c r="Q43" s="2" t="s">
        <v>390</v>
      </c>
      <c r="R43" s="2" t="s">
        <v>390</v>
      </c>
      <c r="S43" s="2" t="s">
        <v>390</v>
      </c>
      <c r="T43" s="2" t="s">
        <v>390</v>
      </c>
      <c r="U43" s="2" t="s">
        <v>390</v>
      </c>
      <c r="V43" s="2" t="s">
        <v>390</v>
      </c>
      <c r="W43" s="2" t="s">
        <v>390</v>
      </c>
      <c r="X43" s="35" t="s">
        <v>390</v>
      </c>
    </row>
    <row r="44" spans="1:24" s="60" customFormat="1" ht="12.75" x14ac:dyDescent="0.2">
      <c r="A44" s="51" t="s">
        <v>52</v>
      </c>
      <c r="B44" s="186" t="s">
        <v>28</v>
      </c>
      <c r="C44" s="187"/>
      <c r="D44" s="187"/>
      <c r="E44" s="187"/>
      <c r="F44" s="187"/>
      <c r="G44" s="187"/>
      <c r="H44" s="188"/>
      <c r="I44" s="52" t="s">
        <v>16</v>
      </c>
      <c r="J44" s="2">
        <v>159.11000000000001</v>
      </c>
      <c r="K44" s="3">
        <v>174.57</v>
      </c>
      <c r="L44" s="16">
        <v>148.63200000000001</v>
      </c>
      <c r="M44" s="38">
        <v>223.37262999999999</v>
      </c>
      <c r="N44" s="2">
        <v>187.23</v>
      </c>
      <c r="O44" s="2">
        <v>266.69806999999997</v>
      </c>
      <c r="P44" s="2">
        <v>266.69806999999997</v>
      </c>
      <c r="Q44" s="2">
        <f>O44*1.046</f>
        <v>278.96618122000001</v>
      </c>
      <c r="R44" s="2">
        <f>P44*1.046</f>
        <v>278.96618122000001</v>
      </c>
      <c r="S44" s="2">
        <f>Q44*1.04</f>
        <v>290.12482846880005</v>
      </c>
      <c r="T44" s="2">
        <f>R44*1.04</f>
        <v>290.12482846880005</v>
      </c>
      <c r="U44" s="2">
        <f>S44*1.04</f>
        <v>301.72982160755208</v>
      </c>
      <c r="V44" s="2">
        <f>T44*1.04</f>
        <v>301.72982160755208</v>
      </c>
      <c r="W44" s="3">
        <f>M44+O44+Q44+S44+U44</f>
        <v>1360.891531296352</v>
      </c>
      <c r="X44" s="37">
        <f>N44+P44+R44+T44+V44</f>
        <v>1324.748901296352</v>
      </c>
    </row>
    <row r="45" spans="1:24" s="60" customFormat="1" ht="12" x14ac:dyDescent="0.2">
      <c r="A45" s="51" t="s">
        <v>53</v>
      </c>
      <c r="B45" s="186" t="s">
        <v>30</v>
      </c>
      <c r="C45" s="187"/>
      <c r="D45" s="187"/>
      <c r="E45" s="187"/>
      <c r="F45" s="187"/>
      <c r="G45" s="187"/>
      <c r="H45" s="188"/>
      <c r="I45" s="52" t="s">
        <v>16</v>
      </c>
      <c r="J45" s="2" t="s">
        <v>390</v>
      </c>
      <c r="K45" s="2" t="s">
        <v>390</v>
      </c>
      <c r="L45" s="17" t="s">
        <v>390</v>
      </c>
      <c r="M45" s="38" t="s">
        <v>390</v>
      </c>
      <c r="N45" s="2" t="s">
        <v>390</v>
      </c>
      <c r="O45" s="2" t="s">
        <v>390</v>
      </c>
      <c r="P45" s="2" t="s">
        <v>390</v>
      </c>
      <c r="Q45" s="2" t="s">
        <v>390</v>
      </c>
      <c r="R45" s="2" t="s">
        <v>390</v>
      </c>
      <c r="S45" s="2" t="s">
        <v>390</v>
      </c>
      <c r="T45" s="2" t="s">
        <v>390</v>
      </c>
      <c r="U45" s="2" t="s">
        <v>390</v>
      </c>
      <c r="V45" s="2" t="s">
        <v>390</v>
      </c>
      <c r="W45" s="2" t="s">
        <v>390</v>
      </c>
      <c r="X45" s="35" t="s">
        <v>390</v>
      </c>
    </row>
    <row r="46" spans="1:24" s="60" customFormat="1" ht="12.75" x14ac:dyDescent="0.2">
      <c r="A46" s="51" t="s">
        <v>54</v>
      </c>
      <c r="B46" s="186" t="s">
        <v>32</v>
      </c>
      <c r="C46" s="187"/>
      <c r="D46" s="187"/>
      <c r="E46" s="187"/>
      <c r="F46" s="187"/>
      <c r="G46" s="187"/>
      <c r="H46" s="188"/>
      <c r="I46" s="52" t="s">
        <v>16</v>
      </c>
      <c r="J46" s="2">
        <v>1.9</v>
      </c>
      <c r="K46" s="3">
        <v>2.3744200000000002</v>
      </c>
      <c r="L46" s="16">
        <v>2.4883921600000005</v>
      </c>
      <c r="M46" s="38">
        <v>11.995699999999999</v>
      </c>
      <c r="N46" s="2">
        <v>2.5379999999999998</v>
      </c>
      <c r="O46" s="2">
        <v>20.196999999999999</v>
      </c>
      <c r="P46" s="2">
        <v>20.196999999999999</v>
      </c>
      <c r="Q46" s="2" t="s">
        <v>390</v>
      </c>
      <c r="R46" s="2" t="s">
        <v>390</v>
      </c>
      <c r="S46" s="2" t="s">
        <v>390</v>
      </c>
      <c r="T46" s="2" t="s">
        <v>390</v>
      </c>
      <c r="U46" s="2" t="s">
        <v>390</v>
      </c>
      <c r="V46" s="2" t="s">
        <v>390</v>
      </c>
      <c r="W46" s="3">
        <v>12.17</v>
      </c>
      <c r="X46" s="37">
        <v>12.17</v>
      </c>
    </row>
    <row r="47" spans="1:24" s="60" customFormat="1" ht="12" x14ac:dyDescent="0.2">
      <c r="A47" s="51" t="s">
        <v>55</v>
      </c>
      <c r="B47" s="186" t="s">
        <v>34</v>
      </c>
      <c r="C47" s="187"/>
      <c r="D47" s="187"/>
      <c r="E47" s="187"/>
      <c r="F47" s="187"/>
      <c r="G47" s="187"/>
      <c r="H47" s="188"/>
      <c r="I47" s="52" t="s">
        <v>16</v>
      </c>
      <c r="J47" s="2" t="s">
        <v>390</v>
      </c>
      <c r="K47" s="2" t="s">
        <v>390</v>
      </c>
      <c r="L47" s="17" t="s">
        <v>390</v>
      </c>
      <c r="M47" s="38" t="s">
        <v>390</v>
      </c>
      <c r="N47" s="2" t="s">
        <v>390</v>
      </c>
      <c r="O47" s="2" t="s">
        <v>390</v>
      </c>
      <c r="P47" s="2" t="s">
        <v>390</v>
      </c>
      <c r="Q47" s="2" t="s">
        <v>390</v>
      </c>
      <c r="R47" s="2" t="s">
        <v>390</v>
      </c>
      <c r="S47" s="2" t="s">
        <v>390</v>
      </c>
      <c r="T47" s="2" t="s">
        <v>390</v>
      </c>
      <c r="U47" s="2" t="s">
        <v>390</v>
      </c>
      <c r="V47" s="2" t="s">
        <v>390</v>
      </c>
      <c r="W47" s="2" t="s">
        <v>390</v>
      </c>
      <c r="X47" s="35" t="s">
        <v>390</v>
      </c>
    </row>
    <row r="48" spans="1:24" s="60" customFormat="1" ht="12" x14ac:dyDescent="0.2">
      <c r="A48" s="51" t="s">
        <v>56</v>
      </c>
      <c r="B48" s="186" t="s">
        <v>36</v>
      </c>
      <c r="C48" s="187"/>
      <c r="D48" s="187"/>
      <c r="E48" s="187"/>
      <c r="F48" s="187"/>
      <c r="G48" s="187"/>
      <c r="H48" s="188"/>
      <c r="I48" s="52" t="s">
        <v>16</v>
      </c>
      <c r="J48" s="2" t="s">
        <v>390</v>
      </c>
      <c r="K48" s="2" t="s">
        <v>390</v>
      </c>
      <c r="L48" s="17" t="s">
        <v>390</v>
      </c>
      <c r="M48" s="38" t="s">
        <v>390</v>
      </c>
      <c r="N48" s="2" t="s">
        <v>390</v>
      </c>
      <c r="O48" s="2" t="s">
        <v>390</v>
      </c>
      <c r="P48" s="2" t="s">
        <v>390</v>
      </c>
      <c r="Q48" s="2" t="s">
        <v>390</v>
      </c>
      <c r="R48" s="2" t="s">
        <v>390</v>
      </c>
      <c r="S48" s="2" t="s">
        <v>390</v>
      </c>
      <c r="T48" s="2" t="s">
        <v>390</v>
      </c>
      <c r="U48" s="2" t="s">
        <v>390</v>
      </c>
      <c r="V48" s="2" t="s">
        <v>390</v>
      </c>
      <c r="W48" s="2" t="s">
        <v>390</v>
      </c>
      <c r="X48" s="35" t="s">
        <v>390</v>
      </c>
    </row>
    <row r="49" spans="1:24" s="60" customFormat="1" ht="24" customHeight="1" x14ac:dyDescent="0.2">
      <c r="A49" s="51" t="s">
        <v>57</v>
      </c>
      <c r="B49" s="189" t="s">
        <v>38</v>
      </c>
      <c r="C49" s="190"/>
      <c r="D49" s="190"/>
      <c r="E49" s="190"/>
      <c r="F49" s="190"/>
      <c r="G49" s="190"/>
      <c r="H49" s="191"/>
      <c r="I49" s="52" t="s">
        <v>16</v>
      </c>
      <c r="J49" s="2" t="s">
        <v>390</v>
      </c>
      <c r="K49" s="2" t="s">
        <v>390</v>
      </c>
      <c r="L49" s="17" t="s">
        <v>390</v>
      </c>
      <c r="M49" s="38" t="s">
        <v>390</v>
      </c>
      <c r="N49" s="2" t="s">
        <v>390</v>
      </c>
      <c r="O49" s="2" t="s">
        <v>390</v>
      </c>
      <c r="P49" s="2" t="s">
        <v>390</v>
      </c>
      <c r="Q49" s="2" t="s">
        <v>390</v>
      </c>
      <c r="R49" s="2" t="s">
        <v>390</v>
      </c>
      <c r="S49" s="2" t="s">
        <v>390</v>
      </c>
      <c r="T49" s="2" t="s">
        <v>390</v>
      </c>
      <c r="U49" s="2" t="s">
        <v>390</v>
      </c>
      <c r="V49" s="2" t="s">
        <v>390</v>
      </c>
      <c r="W49" s="2" t="s">
        <v>390</v>
      </c>
      <c r="X49" s="35" t="s">
        <v>390</v>
      </c>
    </row>
    <row r="50" spans="1:24" s="60" customFormat="1" ht="12" outlineLevel="1" x14ac:dyDescent="0.2">
      <c r="A50" s="51" t="s">
        <v>58</v>
      </c>
      <c r="B50" s="211" t="s">
        <v>40</v>
      </c>
      <c r="C50" s="212"/>
      <c r="D50" s="212"/>
      <c r="E50" s="212"/>
      <c r="F50" s="212"/>
      <c r="G50" s="212"/>
      <c r="H50" s="213"/>
      <c r="I50" s="52" t="s">
        <v>16</v>
      </c>
      <c r="J50" s="2" t="s">
        <v>390</v>
      </c>
      <c r="K50" s="2" t="s">
        <v>390</v>
      </c>
      <c r="L50" s="17" t="s">
        <v>390</v>
      </c>
      <c r="M50" s="38" t="s">
        <v>390</v>
      </c>
      <c r="N50" s="2" t="s">
        <v>390</v>
      </c>
      <c r="O50" s="2" t="s">
        <v>390</v>
      </c>
      <c r="P50" s="2" t="s">
        <v>390</v>
      </c>
      <c r="Q50" s="2" t="s">
        <v>390</v>
      </c>
      <c r="R50" s="2" t="s">
        <v>390</v>
      </c>
      <c r="S50" s="2" t="s">
        <v>390</v>
      </c>
      <c r="T50" s="2" t="s">
        <v>390</v>
      </c>
      <c r="U50" s="2" t="s">
        <v>390</v>
      </c>
      <c r="V50" s="2" t="s">
        <v>390</v>
      </c>
      <c r="W50" s="2" t="s">
        <v>390</v>
      </c>
      <c r="X50" s="35" t="s">
        <v>390</v>
      </c>
    </row>
    <row r="51" spans="1:24" s="60" customFormat="1" ht="12" outlineLevel="1" x14ac:dyDescent="0.2">
      <c r="A51" s="51" t="s">
        <v>59</v>
      </c>
      <c r="B51" s="211" t="s">
        <v>42</v>
      </c>
      <c r="C51" s="212"/>
      <c r="D51" s="212"/>
      <c r="E51" s="212"/>
      <c r="F51" s="212"/>
      <c r="G51" s="212"/>
      <c r="H51" s="213"/>
      <c r="I51" s="52" t="s">
        <v>16</v>
      </c>
      <c r="J51" s="8" t="s">
        <v>390</v>
      </c>
      <c r="K51" s="8" t="s">
        <v>390</v>
      </c>
      <c r="L51" s="131" t="s">
        <v>390</v>
      </c>
      <c r="M51" s="38" t="s">
        <v>390</v>
      </c>
      <c r="N51" s="2" t="s">
        <v>390</v>
      </c>
      <c r="O51" s="2" t="s">
        <v>390</v>
      </c>
      <c r="P51" s="2" t="s">
        <v>390</v>
      </c>
      <c r="Q51" s="2" t="s">
        <v>390</v>
      </c>
      <c r="R51" s="2" t="s">
        <v>390</v>
      </c>
      <c r="S51" s="2" t="s">
        <v>390</v>
      </c>
      <c r="T51" s="2" t="s">
        <v>390</v>
      </c>
      <c r="U51" s="2" t="s">
        <v>390</v>
      </c>
      <c r="V51" s="2" t="s">
        <v>390</v>
      </c>
      <c r="W51" s="2" t="s">
        <v>390</v>
      </c>
      <c r="X51" s="35" t="s">
        <v>390</v>
      </c>
    </row>
    <row r="52" spans="1:24" s="60" customFormat="1" ht="12.75" x14ac:dyDescent="0.2">
      <c r="A52" s="51" t="s">
        <v>60</v>
      </c>
      <c r="B52" s="186" t="s">
        <v>44</v>
      </c>
      <c r="C52" s="187"/>
      <c r="D52" s="187"/>
      <c r="E52" s="187"/>
      <c r="F52" s="187"/>
      <c r="G52" s="187"/>
      <c r="H52" s="188"/>
      <c r="I52" s="52" t="s">
        <v>16</v>
      </c>
      <c r="J52" s="9">
        <v>11.99</v>
      </c>
      <c r="K52" s="10">
        <v>6.36</v>
      </c>
      <c r="L52" s="132">
        <v>4.78</v>
      </c>
      <c r="M52" s="38">
        <v>7.49</v>
      </c>
      <c r="N52" s="2">
        <v>2.7440000000000109</v>
      </c>
      <c r="O52" s="2">
        <f>M52*1.09</f>
        <v>8.1641000000000012</v>
      </c>
      <c r="P52" s="2">
        <f>N52*1.09</f>
        <v>2.9909600000000123</v>
      </c>
      <c r="Q52" s="2">
        <f t="shared" ref="Q52:R56" si="8">O52*1.046</f>
        <v>8.5396486000000014</v>
      </c>
      <c r="R52" s="2">
        <f t="shared" si="8"/>
        <v>3.128544160000013</v>
      </c>
      <c r="S52" s="2">
        <v>8.1</v>
      </c>
      <c r="T52" s="2">
        <v>8.1</v>
      </c>
      <c r="U52" s="2">
        <v>8.42</v>
      </c>
      <c r="V52" s="2">
        <v>8.42</v>
      </c>
      <c r="W52" s="3">
        <f>M52+O52+Q52+S52+U52</f>
        <v>40.713748600000002</v>
      </c>
      <c r="X52" s="37">
        <f>N52+P52+R52+T52+V52</f>
        <v>25.383504160000037</v>
      </c>
    </row>
    <row r="53" spans="1:24" s="60" customFormat="1" ht="12.75" x14ac:dyDescent="0.2">
      <c r="A53" s="51" t="s">
        <v>61</v>
      </c>
      <c r="B53" s="186" t="s">
        <v>62</v>
      </c>
      <c r="C53" s="187"/>
      <c r="D53" s="187"/>
      <c r="E53" s="187"/>
      <c r="F53" s="187"/>
      <c r="G53" s="187"/>
      <c r="H53" s="188"/>
      <c r="I53" s="52" t="s">
        <v>16</v>
      </c>
      <c r="J53" s="2">
        <v>54.149999999999991</v>
      </c>
      <c r="K53" s="2">
        <v>68.52000000000001</v>
      </c>
      <c r="L53" s="17">
        <v>66.042969999999997</v>
      </c>
      <c r="M53" s="38">
        <f>M54+M5</f>
        <v>7.2785500000000001</v>
      </c>
      <c r="N53" s="2">
        <v>82.563999999999993</v>
      </c>
      <c r="O53" s="2">
        <f>O54+O5</f>
        <v>8.6779799999999998</v>
      </c>
      <c r="P53" s="2">
        <f>P54+P5</f>
        <v>8.6779799999999998</v>
      </c>
      <c r="Q53" s="2">
        <f t="shared" si="8"/>
        <v>9.0771670800000006</v>
      </c>
      <c r="R53" s="2">
        <f t="shared" si="8"/>
        <v>9.0771670800000006</v>
      </c>
      <c r="S53" s="2">
        <v>7.5381499999999999</v>
      </c>
      <c r="T53" s="2">
        <v>7.5381499999999999</v>
      </c>
      <c r="U53" s="2">
        <f t="shared" ref="U53:V53" si="9">U54+U55+U60</f>
        <v>95.254690578560016</v>
      </c>
      <c r="V53" s="2">
        <f t="shared" si="9"/>
        <v>95.254690578560016</v>
      </c>
      <c r="W53" s="3">
        <f>M53+O53+Q53+S53+U53</f>
        <v>127.82653765856003</v>
      </c>
      <c r="X53" s="37">
        <f>N53+P53+R53+T53+V53</f>
        <v>203.11198765856</v>
      </c>
    </row>
    <row r="54" spans="1:24" s="60" customFormat="1" ht="12.75" outlineLevel="1" x14ac:dyDescent="0.2">
      <c r="A54" s="51" t="s">
        <v>48</v>
      </c>
      <c r="B54" s="211" t="s">
        <v>63</v>
      </c>
      <c r="C54" s="212"/>
      <c r="D54" s="212"/>
      <c r="E54" s="212"/>
      <c r="F54" s="212"/>
      <c r="G54" s="212"/>
      <c r="H54" s="213"/>
      <c r="I54" s="52" t="s">
        <v>16</v>
      </c>
      <c r="J54" s="2">
        <v>5.52</v>
      </c>
      <c r="K54" s="3">
        <v>5.2</v>
      </c>
      <c r="L54" s="16">
        <v>5.085</v>
      </c>
      <c r="M54" s="38">
        <v>7.2785500000000001</v>
      </c>
      <c r="N54" s="2">
        <v>5.5389999999999997</v>
      </c>
      <c r="O54" s="2">
        <v>8.6779799999999998</v>
      </c>
      <c r="P54" s="2">
        <v>8.6779799999999998</v>
      </c>
      <c r="Q54" s="2">
        <f t="shared" si="8"/>
        <v>9.0771670800000006</v>
      </c>
      <c r="R54" s="2">
        <f t="shared" si="8"/>
        <v>9.0771670800000006</v>
      </c>
      <c r="S54" s="3">
        <v>7.56</v>
      </c>
      <c r="T54" s="3">
        <v>7.56</v>
      </c>
      <c r="U54" s="3">
        <v>7.95</v>
      </c>
      <c r="V54" s="3">
        <v>7.95</v>
      </c>
      <c r="W54" s="3">
        <f t="shared" ref="W54:X57" si="10">M54+O54+Q54+S54+U54</f>
        <v>40.543697080000008</v>
      </c>
      <c r="X54" s="37">
        <f t="shared" si="10"/>
        <v>38.80414708</v>
      </c>
    </row>
    <row r="55" spans="1:24" s="60" customFormat="1" ht="12.75" outlineLevel="1" x14ac:dyDescent="0.2">
      <c r="A55" s="51" t="s">
        <v>49</v>
      </c>
      <c r="B55" s="211" t="s">
        <v>64</v>
      </c>
      <c r="C55" s="212"/>
      <c r="D55" s="212"/>
      <c r="E55" s="212"/>
      <c r="F55" s="212"/>
      <c r="G55" s="212"/>
      <c r="H55" s="213"/>
      <c r="I55" s="52" t="s">
        <v>16</v>
      </c>
      <c r="J55" s="11">
        <v>46.69</v>
      </c>
      <c r="K55" s="12">
        <v>61.7</v>
      </c>
      <c r="L55" s="133">
        <v>57.502679999999998</v>
      </c>
      <c r="M55" s="38">
        <v>73.479699999999994</v>
      </c>
      <c r="N55" s="2">
        <v>64.251999999999995</v>
      </c>
      <c r="O55" s="2">
        <v>77.168350000000004</v>
      </c>
      <c r="P55" s="2">
        <v>77.168350000000004</v>
      </c>
      <c r="Q55" s="2">
        <f t="shared" si="8"/>
        <v>80.718094100000002</v>
      </c>
      <c r="R55" s="2">
        <f t="shared" si="8"/>
        <v>80.718094100000002</v>
      </c>
      <c r="S55" s="2">
        <f>Q55*1.04</f>
        <v>83.94681786400001</v>
      </c>
      <c r="T55" s="2">
        <f>R55*1.04</f>
        <v>83.94681786400001</v>
      </c>
      <c r="U55" s="2">
        <f>S55*1.04</f>
        <v>87.304690578560013</v>
      </c>
      <c r="V55" s="2">
        <f>T55*1.04</f>
        <v>87.304690578560013</v>
      </c>
      <c r="W55" s="3">
        <f t="shared" si="10"/>
        <v>402.61765254255999</v>
      </c>
      <c r="X55" s="37">
        <f t="shared" si="10"/>
        <v>393.38995254255997</v>
      </c>
    </row>
    <row r="56" spans="1:24" s="60" customFormat="1" ht="12.75" outlineLevel="1" x14ac:dyDescent="0.2">
      <c r="A56" s="51" t="s">
        <v>65</v>
      </c>
      <c r="B56" s="226" t="s">
        <v>66</v>
      </c>
      <c r="C56" s="227"/>
      <c r="D56" s="227"/>
      <c r="E56" s="227"/>
      <c r="F56" s="227"/>
      <c r="G56" s="227"/>
      <c r="H56" s="228"/>
      <c r="I56" s="52" t="s">
        <v>16</v>
      </c>
      <c r="J56" s="6">
        <v>46.69</v>
      </c>
      <c r="K56" s="7">
        <v>61.7</v>
      </c>
      <c r="L56" s="58">
        <v>57.502679999999998</v>
      </c>
      <c r="M56" s="38">
        <v>73.479699999999994</v>
      </c>
      <c r="N56" s="2">
        <v>64.251999999999995</v>
      </c>
      <c r="O56" s="2">
        <v>77.168350000000004</v>
      </c>
      <c r="P56" s="2">
        <v>77.168350000000004</v>
      </c>
      <c r="Q56" s="2">
        <f t="shared" si="8"/>
        <v>80.718094100000002</v>
      </c>
      <c r="R56" s="2">
        <f t="shared" si="8"/>
        <v>80.718094100000002</v>
      </c>
      <c r="S56" s="2">
        <v>79.510000000000005</v>
      </c>
      <c r="T56" s="2">
        <v>79.510000000000005</v>
      </c>
      <c r="U56" s="2">
        <v>83.64</v>
      </c>
      <c r="V56" s="2">
        <v>83.64</v>
      </c>
      <c r="W56" s="3">
        <f t="shared" si="10"/>
        <v>394.51614410000002</v>
      </c>
      <c r="X56" s="37">
        <f t="shared" si="10"/>
        <v>385.28844409999999</v>
      </c>
    </row>
    <row r="57" spans="1:24" s="60" customFormat="1" ht="12" customHeight="1" outlineLevel="1" x14ac:dyDescent="0.2">
      <c r="A57" s="51" t="s">
        <v>67</v>
      </c>
      <c r="B57" s="223" t="s">
        <v>68</v>
      </c>
      <c r="C57" s="224"/>
      <c r="D57" s="224"/>
      <c r="E57" s="224"/>
      <c r="F57" s="224"/>
      <c r="G57" s="224"/>
      <c r="H57" s="225"/>
      <c r="I57" s="52" t="s">
        <v>16</v>
      </c>
      <c r="J57" s="2">
        <v>46.69</v>
      </c>
      <c r="K57" s="3">
        <v>61.7</v>
      </c>
      <c r="L57" s="16">
        <v>57.502679999999998</v>
      </c>
      <c r="M57" s="38">
        <v>73.479699999999994</v>
      </c>
      <c r="N57" s="2">
        <v>64.251999999999995</v>
      </c>
      <c r="O57" s="2">
        <v>77.168350000000004</v>
      </c>
      <c r="P57" s="2">
        <v>77.168350000000004</v>
      </c>
      <c r="Q57" s="2">
        <f>O57*1.046</f>
        <v>80.718094100000002</v>
      </c>
      <c r="R57" s="2">
        <f>P57*1.046</f>
        <v>80.718094100000002</v>
      </c>
      <c r="S57" s="2">
        <v>79.510000000000005</v>
      </c>
      <c r="T57" s="2">
        <v>79.510000000000005</v>
      </c>
      <c r="U57" s="2">
        <v>83.64</v>
      </c>
      <c r="V57" s="2">
        <v>83.64</v>
      </c>
      <c r="W57" s="3">
        <f t="shared" si="10"/>
        <v>394.51614410000002</v>
      </c>
      <c r="X57" s="37">
        <f t="shared" si="10"/>
        <v>385.28844409999999</v>
      </c>
    </row>
    <row r="58" spans="1:24" s="60" customFormat="1" ht="12" outlineLevel="1" x14ac:dyDescent="0.2">
      <c r="A58" s="51" t="s">
        <v>69</v>
      </c>
      <c r="B58" s="223" t="s">
        <v>70</v>
      </c>
      <c r="C58" s="224"/>
      <c r="D58" s="224"/>
      <c r="E58" s="224"/>
      <c r="F58" s="224"/>
      <c r="G58" s="224"/>
      <c r="H58" s="225"/>
      <c r="I58" s="52" t="s">
        <v>16</v>
      </c>
      <c r="J58" s="2" t="s">
        <v>390</v>
      </c>
      <c r="K58" s="2" t="s">
        <v>390</v>
      </c>
      <c r="L58" s="17" t="s">
        <v>390</v>
      </c>
      <c r="M58" s="38" t="s">
        <v>390</v>
      </c>
      <c r="N58" s="2" t="s">
        <v>390</v>
      </c>
      <c r="O58" s="2" t="s">
        <v>390</v>
      </c>
      <c r="P58" s="2" t="s">
        <v>390</v>
      </c>
      <c r="Q58" s="2" t="s">
        <v>390</v>
      </c>
      <c r="R58" s="2" t="s">
        <v>390</v>
      </c>
      <c r="S58" s="2" t="s">
        <v>390</v>
      </c>
      <c r="T58" s="2" t="s">
        <v>390</v>
      </c>
      <c r="U58" s="2" t="s">
        <v>390</v>
      </c>
      <c r="V58" s="2" t="s">
        <v>390</v>
      </c>
      <c r="W58" s="2" t="s">
        <v>390</v>
      </c>
      <c r="X58" s="35" t="s">
        <v>390</v>
      </c>
    </row>
    <row r="59" spans="1:24" s="60" customFormat="1" ht="12.75" outlineLevel="1" x14ac:dyDescent="0.2">
      <c r="A59" s="51" t="s">
        <v>71</v>
      </c>
      <c r="B59" s="226" t="s">
        <v>72</v>
      </c>
      <c r="C59" s="227"/>
      <c r="D59" s="227"/>
      <c r="E59" s="227"/>
      <c r="F59" s="227"/>
      <c r="G59" s="227"/>
      <c r="H59" s="228"/>
      <c r="I59" s="52" t="s">
        <v>16</v>
      </c>
      <c r="J59" s="2">
        <v>0</v>
      </c>
      <c r="K59" s="3">
        <v>0.74</v>
      </c>
      <c r="L59" s="16">
        <v>0.96599999999999997</v>
      </c>
      <c r="M59" s="38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3">
        <v>0</v>
      </c>
      <c r="T59" s="3">
        <v>0</v>
      </c>
      <c r="U59" s="3">
        <v>0</v>
      </c>
      <c r="V59" s="3">
        <v>0</v>
      </c>
      <c r="W59" s="3">
        <f t="shared" ref="W59:X59" si="11">M59+O59+Q59+S59+U59</f>
        <v>0</v>
      </c>
      <c r="X59" s="37">
        <f t="shared" si="11"/>
        <v>0</v>
      </c>
    </row>
    <row r="60" spans="1:24" s="60" customFormat="1" ht="12.75" outlineLevel="1" x14ac:dyDescent="0.2">
      <c r="A60" s="51" t="s">
        <v>50</v>
      </c>
      <c r="B60" s="211" t="s">
        <v>73</v>
      </c>
      <c r="C60" s="212"/>
      <c r="D60" s="212"/>
      <c r="E60" s="212"/>
      <c r="F60" s="212"/>
      <c r="G60" s="212"/>
      <c r="H60" s="213"/>
      <c r="I60" s="52" t="s">
        <v>16</v>
      </c>
      <c r="J60" s="2">
        <v>1.94</v>
      </c>
      <c r="K60" s="3">
        <v>3.2709999999999999</v>
      </c>
      <c r="L60" s="16">
        <v>2.9762900000000001</v>
      </c>
      <c r="M60" s="38" t="s">
        <v>390</v>
      </c>
      <c r="N60" s="2">
        <v>12.773</v>
      </c>
      <c r="O60" s="2" t="s">
        <v>390</v>
      </c>
      <c r="P60" s="2" t="s">
        <v>390</v>
      </c>
      <c r="Q60" s="2"/>
      <c r="R60" s="2"/>
      <c r="S60" s="3"/>
      <c r="T60" s="3"/>
      <c r="U60" s="3"/>
      <c r="V60" s="3"/>
      <c r="W60" s="3"/>
      <c r="X60" s="37"/>
    </row>
    <row r="61" spans="1:24" s="60" customFormat="1" ht="12" outlineLevel="1" x14ac:dyDescent="0.2">
      <c r="A61" s="51" t="s">
        <v>74</v>
      </c>
      <c r="B61" s="211" t="s">
        <v>75</v>
      </c>
      <c r="C61" s="212"/>
      <c r="D61" s="212"/>
      <c r="E61" s="212"/>
      <c r="F61" s="212"/>
      <c r="G61" s="212"/>
      <c r="H61" s="213"/>
      <c r="I61" s="52" t="s">
        <v>16</v>
      </c>
      <c r="J61" s="2">
        <v>0</v>
      </c>
      <c r="K61" s="2">
        <v>0</v>
      </c>
      <c r="L61" s="17">
        <v>0.47899999999999998</v>
      </c>
      <c r="M61" s="38" t="s">
        <v>390</v>
      </c>
      <c r="N61" s="2" t="s">
        <v>390</v>
      </c>
      <c r="O61" s="2" t="s">
        <v>390</v>
      </c>
      <c r="P61" s="2" t="s">
        <v>390</v>
      </c>
      <c r="Q61" s="2" t="s">
        <v>390</v>
      </c>
      <c r="R61" s="2" t="s">
        <v>390</v>
      </c>
      <c r="S61" s="2" t="s">
        <v>390</v>
      </c>
      <c r="T61" s="2" t="s">
        <v>390</v>
      </c>
      <c r="U61" s="2" t="s">
        <v>390</v>
      </c>
      <c r="V61" s="2" t="s">
        <v>390</v>
      </c>
      <c r="W61" s="2" t="s">
        <v>390</v>
      </c>
      <c r="X61" s="35" t="s">
        <v>390</v>
      </c>
    </row>
    <row r="62" spans="1:24" s="60" customFormat="1" ht="12.75" x14ac:dyDescent="0.2">
      <c r="A62" s="51" t="s">
        <v>76</v>
      </c>
      <c r="B62" s="186" t="s">
        <v>77</v>
      </c>
      <c r="C62" s="187"/>
      <c r="D62" s="187"/>
      <c r="E62" s="187"/>
      <c r="F62" s="187"/>
      <c r="G62" s="187"/>
      <c r="H62" s="188"/>
      <c r="I62" s="52" t="s">
        <v>16</v>
      </c>
      <c r="J62" s="2">
        <v>1.76</v>
      </c>
      <c r="K62" s="2">
        <v>5.12</v>
      </c>
      <c r="L62" s="17">
        <v>8.4898399999999992</v>
      </c>
      <c r="M62" s="38">
        <v>6.5010899999999996</v>
      </c>
      <c r="N62" s="2">
        <v>7.03</v>
      </c>
      <c r="O62" s="2">
        <v>7.6494299999999997</v>
      </c>
      <c r="P62" s="2">
        <v>7.6494299999999997</v>
      </c>
      <c r="Q62" s="2">
        <f>O62*1.046</f>
        <v>8.0013037800000006</v>
      </c>
      <c r="R62" s="2">
        <f>P62*1.046</f>
        <v>8.0013037800000006</v>
      </c>
      <c r="S62" s="2">
        <v>5.0119574896856944</v>
      </c>
      <c r="T62" s="2">
        <v>5.0119574896856944</v>
      </c>
      <c r="U62" s="2">
        <v>5.2124357892731226</v>
      </c>
      <c r="V62" s="2">
        <v>5.2124357892731226</v>
      </c>
      <c r="W62" s="3">
        <f>M62+O62+Q62+S62+U62</f>
        <v>32.376217058958815</v>
      </c>
      <c r="X62" s="37">
        <f>N62+P62+R62+T62+V62</f>
        <v>32.905127058958819</v>
      </c>
    </row>
    <row r="63" spans="1:24" s="60" customFormat="1" ht="24" customHeight="1" x14ac:dyDescent="0.2">
      <c r="A63" s="51" t="s">
        <v>78</v>
      </c>
      <c r="B63" s="220" t="s">
        <v>79</v>
      </c>
      <c r="C63" s="221"/>
      <c r="D63" s="221"/>
      <c r="E63" s="221"/>
      <c r="F63" s="221"/>
      <c r="G63" s="221"/>
      <c r="H63" s="222"/>
      <c r="I63" s="52" t="s">
        <v>16</v>
      </c>
      <c r="J63" s="2" t="s">
        <v>390</v>
      </c>
      <c r="K63" s="2" t="s">
        <v>390</v>
      </c>
      <c r="L63" s="17" t="s">
        <v>390</v>
      </c>
      <c r="M63" s="38" t="s">
        <v>390</v>
      </c>
      <c r="N63" s="2" t="s">
        <v>390</v>
      </c>
      <c r="O63" s="2" t="s">
        <v>390</v>
      </c>
      <c r="P63" s="2" t="s">
        <v>390</v>
      </c>
      <c r="Q63" s="2" t="s">
        <v>390</v>
      </c>
      <c r="R63" s="2" t="s">
        <v>390</v>
      </c>
      <c r="S63" s="2" t="s">
        <v>390</v>
      </c>
      <c r="T63" s="2" t="s">
        <v>390</v>
      </c>
      <c r="U63" s="2" t="s">
        <v>390</v>
      </c>
      <c r="V63" s="2" t="s">
        <v>390</v>
      </c>
      <c r="W63" s="2" t="s">
        <v>390</v>
      </c>
      <c r="X63" s="35" t="s">
        <v>390</v>
      </c>
    </row>
    <row r="64" spans="1:24" s="60" customFormat="1" ht="24" customHeight="1" x14ac:dyDescent="0.2">
      <c r="A64" s="51" t="s">
        <v>80</v>
      </c>
      <c r="B64" s="220" t="s">
        <v>81</v>
      </c>
      <c r="C64" s="221"/>
      <c r="D64" s="221"/>
      <c r="E64" s="221"/>
      <c r="F64" s="221"/>
      <c r="G64" s="221"/>
      <c r="H64" s="222"/>
      <c r="I64" s="52" t="s">
        <v>16</v>
      </c>
      <c r="J64" s="2" t="s">
        <v>390</v>
      </c>
      <c r="K64" s="2" t="s">
        <v>390</v>
      </c>
      <c r="L64" s="17" t="s">
        <v>390</v>
      </c>
      <c r="M64" s="38">
        <v>6.5010899999999996</v>
      </c>
      <c r="N64" s="2" t="s">
        <v>390</v>
      </c>
      <c r="O64" s="2">
        <f>O62</f>
        <v>7.6494299999999997</v>
      </c>
      <c r="P64" s="2">
        <f>P62</f>
        <v>7.6494299999999997</v>
      </c>
      <c r="Q64" s="2">
        <f t="shared" ref="Q64" si="12">Q62</f>
        <v>8.0013037800000006</v>
      </c>
      <c r="R64" s="2">
        <f t="shared" ref="R64:S64" si="13">R62</f>
        <v>8.0013037800000006</v>
      </c>
      <c r="S64" s="2">
        <f t="shared" si="13"/>
        <v>5.0119574896856944</v>
      </c>
      <c r="T64" s="2">
        <f t="shared" ref="T64:V64" si="14">T62</f>
        <v>5.0119574896856944</v>
      </c>
      <c r="U64" s="2">
        <f t="shared" ref="U64" si="15">U62</f>
        <v>5.2124357892731226</v>
      </c>
      <c r="V64" s="2">
        <f t="shared" si="14"/>
        <v>5.2124357892731226</v>
      </c>
      <c r="W64" s="2">
        <v>26.178509609357128</v>
      </c>
      <c r="X64" s="35">
        <v>26.178509609357132</v>
      </c>
    </row>
    <row r="65" spans="1:24" s="60" customFormat="1" ht="12" x14ac:dyDescent="0.2">
      <c r="A65" s="51" t="s">
        <v>82</v>
      </c>
      <c r="B65" s="211" t="s">
        <v>83</v>
      </c>
      <c r="C65" s="212"/>
      <c r="D65" s="212"/>
      <c r="E65" s="212"/>
      <c r="F65" s="212"/>
      <c r="G65" s="212"/>
      <c r="H65" s="213"/>
      <c r="I65" s="52" t="s">
        <v>16</v>
      </c>
      <c r="J65" s="2" t="s">
        <v>390</v>
      </c>
      <c r="K65" s="2" t="s">
        <v>390</v>
      </c>
      <c r="L65" s="17" t="s">
        <v>390</v>
      </c>
      <c r="M65" s="38" t="s">
        <v>390</v>
      </c>
      <c r="N65" s="2" t="s">
        <v>390</v>
      </c>
      <c r="O65" s="2" t="s">
        <v>390</v>
      </c>
      <c r="P65" s="2" t="s">
        <v>390</v>
      </c>
      <c r="Q65" s="2" t="s">
        <v>390</v>
      </c>
      <c r="R65" s="2" t="s">
        <v>390</v>
      </c>
      <c r="S65" s="2" t="s">
        <v>390</v>
      </c>
      <c r="T65" s="2" t="s">
        <v>390</v>
      </c>
      <c r="U65" s="2" t="s">
        <v>390</v>
      </c>
      <c r="V65" s="2" t="s">
        <v>390</v>
      </c>
      <c r="W65" s="2" t="s">
        <v>390</v>
      </c>
      <c r="X65" s="35" t="s">
        <v>390</v>
      </c>
    </row>
    <row r="66" spans="1:24" s="60" customFormat="1" ht="12" x14ac:dyDescent="0.2">
      <c r="A66" s="51" t="s">
        <v>84</v>
      </c>
      <c r="B66" s="211" t="s">
        <v>85</v>
      </c>
      <c r="C66" s="212"/>
      <c r="D66" s="212"/>
      <c r="E66" s="212"/>
      <c r="F66" s="212"/>
      <c r="G66" s="212"/>
      <c r="H66" s="213"/>
      <c r="I66" s="52" t="s">
        <v>16</v>
      </c>
      <c r="J66" s="2" t="s">
        <v>390</v>
      </c>
      <c r="K66" s="2" t="s">
        <v>390</v>
      </c>
      <c r="L66" s="17" t="s">
        <v>390</v>
      </c>
      <c r="M66" s="38" t="s">
        <v>390</v>
      </c>
      <c r="N66" s="2" t="s">
        <v>390</v>
      </c>
      <c r="O66" s="2" t="s">
        <v>390</v>
      </c>
      <c r="P66" s="2" t="s">
        <v>390</v>
      </c>
      <c r="Q66" s="2" t="s">
        <v>390</v>
      </c>
      <c r="R66" s="2" t="s">
        <v>390</v>
      </c>
      <c r="S66" s="2" t="s">
        <v>390</v>
      </c>
      <c r="T66" s="2" t="s">
        <v>390</v>
      </c>
      <c r="U66" s="2" t="s">
        <v>390</v>
      </c>
      <c r="V66" s="2" t="s">
        <v>390</v>
      </c>
      <c r="W66" s="2" t="s">
        <v>390</v>
      </c>
      <c r="X66" s="35" t="s">
        <v>390</v>
      </c>
    </row>
    <row r="67" spans="1:24" s="60" customFormat="1" ht="12.75" x14ac:dyDescent="0.2">
      <c r="A67" s="51" t="s">
        <v>86</v>
      </c>
      <c r="B67" s="211" t="s">
        <v>87</v>
      </c>
      <c r="C67" s="212"/>
      <c r="D67" s="212"/>
      <c r="E67" s="212"/>
      <c r="F67" s="212"/>
      <c r="G67" s="212"/>
      <c r="H67" s="213"/>
      <c r="I67" s="52" t="s">
        <v>16</v>
      </c>
      <c r="J67" s="2">
        <v>1.76</v>
      </c>
      <c r="K67" s="3">
        <v>5.12</v>
      </c>
      <c r="L67" s="17">
        <v>8.4898399999999992</v>
      </c>
      <c r="M67" s="38">
        <v>8.97682</v>
      </c>
      <c r="N67" s="2">
        <v>7.5812399999999993</v>
      </c>
      <c r="O67" s="2">
        <v>10.623659999999999</v>
      </c>
      <c r="P67" s="2">
        <v>10.623659999999999</v>
      </c>
      <c r="Q67" s="2">
        <f>O67*1.046</f>
        <v>11.11234836</v>
      </c>
      <c r="R67" s="2">
        <f>P67*1.046</f>
        <v>11.11234836</v>
      </c>
      <c r="S67" s="2">
        <v>25.659999999999997</v>
      </c>
      <c r="T67" s="2">
        <v>25.659999999999997</v>
      </c>
      <c r="U67" s="2">
        <v>27.25</v>
      </c>
      <c r="V67" s="2">
        <v>27.25</v>
      </c>
      <c r="W67" s="3">
        <f t="shared" ref="W67:X73" si="16">M67+O67+Q67+S67+U67</f>
        <v>83.62282836</v>
      </c>
      <c r="X67" s="37">
        <f t="shared" si="16"/>
        <v>82.227248360000004</v>
      </c>
    </row>
    <row r="68" spans="1:24" s="60" customFormat="1" ht="12.75" x14ac:dyDescent="0.2">
      <c r="A68" s="51" t="s">
        <v>88</v>
      </c>
      <c r="B68" s="186" t="s">
        <v>89</v>
      </c>
      <c r="C68" s="187"/>
      <c r="D68" s="187"/>
      <c r="E68" s="187"/>
      <c r="F68" s="187"/>
      <c r="G68" s="187"/>
      <c r="H68" s="188"/>
      <c r="I68" s="52" t="s">
        <v>16</v>
      </c>
      <c r="J68" s="2">
        <v>60.67</v>
      </c>
      <c r="K68" s="3">
        <v>60.82</v>
      </c>
      <c r="L68" s="16">
        <v>65.502250000000004</v>
      </c>
      <c r="M68" s="38">
        <v>69.290989999999994</v>
      </c>
      <c r="N68" s="2">
        <v>72.751000000000005</v>
      </c>
      <c r="O68" s="2">
        <v>82.613339999999994</v>
      </c>
      <c r="P68" s="2">
        <v>82.613339999999994</v>
      </c>
      <c r="Q68" s="2">
        <f>O68*1.046</f>
        <v>86.413553640000003</v>
      </c>
      <c r="R68" s="2">
        <f>P68*1.046</f>
        <v>86.413553640000003</v>
      </c>
      <c r="S68" s="2">
        <v>121.56</v>
      </c>
      <c r="T68" s="2">
        <v>121.56</v>
      </c>
      <c r="U68" s="2">
        <v>129.05000000000001</v>
      </c>
      <c r="V68" s="2">
        <v>129.05000000000001</v>
      </c>
      <c r="W68" s="3">
        <f t="shared" si="16"/>
        <v>488.92788364</v>
      </c>
      <c r="X68" s="37">
        <f t="shared" si="16"/>
        <v>492.38789364000002</v>
      </c>
    </row>
    <row r="69" spans="1:24" s="60" customFormat="1" ht="12.75" x14ac:dyDescent="0.2">
      <c r="A69" s="51" t="s">
        <v>90</v>
      </c>
      <c r="B69" s="186" t="s">
        <v>91</v>
      </c>
      <c r="C69" s="187"/>
      <c r="D69" s="187"/>
      <c r="E69" s="187"/>
      <c r="F69" s="187"/>
      <c r="G69" s="187"/>
      <c r="H69" s="188"/>
      <c r="I69" s="52" t="s">
        <v>16</v>
      </c>
      <c r="J69" s="2">
        <v>27.7</v>
      </c>
      <c r="K69" s="3">
        <v>27.83</v>
      </c>
      <c r="L69" s="16">
        <v>30.027899999999999</v>
      </c>
      <c r="M69" s="38">
        <v>27</v>
      </c>
      <c r="N69" s="2">
        <v>43.997999999999998</v>
      </c>
      <c r="O69" s="2">
        <v>33.870310000000003</v>
      </c>
      <c r="P69" s="2">
        <v>33.870310000000003</v>
      </c>
      <c r="Q69" s="2">
        <v>38.5</v>
      </c>
      <c r="R69" s="2">
        <v>38.5</v>
      </c>
      <c r="S69" s="2">
        <v>38.6</v>
      </c>
      <c r="T69" s="2">
        <v>38.6</v>
      </c>
      <c r="U69" s="2">
        <v>38.6</v>
      </c>
      <c r="V69" s="2">
        <v>38.6</v>
      </c>
      <c r="W69" s="3">
        <f t="shared" si="16"/>
        <v>176.57031000000001</v>
      </c>
      <c r="X69" s="37">
        <f t="shared" si="16"/>
        <v>193.56831</v>
      </c>
    </row>
    <row r="70" spans="1:24" s="60" customFormat="1" ht="12.75" x14ac:dyDescent="0.2">
      <c r="A70" s="51" t="s">
        <v>92</v>
      </c>
      <c r="B70" s="186" t="s">
        <v>93</v>
      </c>
      <c r="C70" s="187"/>
      <c r="D70" s="187"/>
      <c r="E70" s="187"/>
      <c r="F70" s="187"/>
      <c r="G70" s="187"/>
      <c r="H70" s="188"/>
      <c r="I70" s="52" t="s">
        <v>16</v>
      </c>
      <c r="J70" s="2">
        <v>3.89</v>
      </c>
      <c r="K70" s="3">
        <v>3.88</v>
      </c>
      <c r="L70" s="16">
        <v>4.25969</v>
      </c>
      <c r="M70" s="38">
        <v>11.499280000000001</v>
      </c>
      <c r="N70" s="2">
        <v>4.59</v>
      </c>
      <c r="O70" s="2">
        <v>10.01362</v>
      </c>
      <c r="P70" s="2">
        <v>10.01362</v>
      </c>
      <c r="Q70" s="2">
        <v>11.499280000000001</v>
      </c>
      <c r="R70" s="2">
        <v>11.499280000000001</v>
      </c>
      <c r="S70" s="2">
        <v>11.499280000000001</v>
      </c>
      <c r="T70" s="2">
        <v>11.499280000000001</v>
      </c>
      <c r="U70" s="2">
        <v>11.499280000000001</v>
      </c>
      <c r="V70" s="2">
        <v>11.499280000000001</v>
      </c>
      <c r="W70" s="3">
        <f t="shared" si="16"/>
        <v>56.010739999999998</v>
      </c>
      <c r="X70" s="37">
        <f t="shared" si="16"/>
        <v>49.101459999999996</v>
      </c>
    </row>
    <row r="71" spans="1:24" s="60" customFormat="1" ht="12.75" x14ac:dyDescent="0.2">
      <c r="A71" s="51" t="s">
        <v>94</v>
      </c>
      <c r="B71" s="211" t="s">
        <v>95</v>
      </c>
      <c r="C71" s="212"/>
      <c r="D71" s="212"/>
      <c r="E71" s="212"/>
      <c r="F71" s="212"/>
      <c r="G71" s="212"/>
      <c r="H71" s="213"/>
      <c r="I71" s="52" t="s">
        <v>16</v>
      </c>
      <c r="J71" s="2">
        <v>3.63</v>
      </c>
      <c r="K71" s="3">
        <v>3.66</v>
      </c>
      <c r="L71" s="16">
        <v>4.0192100000000002</v>
      </c>
      <c r="M71" s="38">
        <v>3.66</v>
      </c>
      <c r="N71" s="2">
        <v>4.3170000000000002</v>
      </c>
      <c r="O71" s="2">
        <v>3.77623</v>
      </c>
      <c r="P71" s="2">
        <v>3.77623</v>
      </c>
      <c r="Q71" s="2">
        <v>3.66</v>
      </c>
      <c r="R71" s="2">
        <v>3.66</v>
      </c>
      <c r="S71" s="2">
        <v>3.66</v>
      </c>
      <c r="T71" s="2">
        <v>3.66</v>
      </c>
      <c r="U71" s="2">
        <v>3.66</v>
      </c>
      <c r="V71" s="2">
        <v>3.66</v>
      </c>
      <c r="W71" s="3">
        <f t="shared" si="16"/>
        <v>18.416229999999999</v>
      </c>
      <c r="X71" s="37">
        <f t="shared" si="16"/>
        <v>19.073230000000002</v>
      </c>
    </row>
    <row r="72" spans="1:24" s="60" customFormat="1" ht="12.75" x14ac:dyDescent="0.2">
      <c r="A72" s="51" t="s">
        <v>96</v>
      </c>
      <c r="B72" s="211" t="s">
        <v>97</v>
      </c>
      <c r="C72" s="212"/>
      <c r="D72" s="212"/>
      <c r="E72" s="212"/>
      <c r="F72" s="212"/>
      <c r="G72" s="212"/>
      <c r="H72" s="213"/>
      <c r="I72" s="52" t="s">
        <v>16</v>
      </c>
      <c r="J72" s="2">
        <v>0.26000000000000023</v>
      </c>
      <c r="K72" s="3">
        <v>0.22</v>
      </c>
      <c r="L72" s="16">
        <v>0.24047999999999981</v>
      </c>
      <c r="M72" s="38">
        <f>M70-M71</f>
        <v>7.8392800000000005</v>
      </c>
      <c r="N72" s="2">
        <v>0.27299999999999969</v>
      </c>
      <c r="O72" s="2">
        <f>O70-O71</f>
        <v>6.2373899999999995</v>
      </c>
      <c r="P72" s="2">
        <f>P70-P71</f>
        <v>6.2373899999999995</v>
      </c>
      <c r="Q72" s="59">
        <f t="shared" ref="Q72" si="17">Q70-Q71</f>
        <v>7.8392800000000005</v>
      </c>
      <c r="R72" s="59">
        <f t="shared" ref="R72:V72" si="18">R70-R71</f>
        <v>7.8392800000000005</v>
      </c>
      <c r="S72" s="59">
        <f t="shared" ref="S72" si="19">S70-S71</f>
        <v>7.8392800000000005</v>
      </c>
      <c r="T72" s="59">
        <f t="shared" si="18"/>
        <v>7.8392800000000005</v>
      </c>
      <c r="U72" s="59">
        <f t="shared" ref="U72" si="20">U70-U71</f>
        <v>7.8392800000000005</v>
      </c>
      <c r="V72" s="59">
        <f t="shared" si="18"/>
        <v>7.8392800000000005</v>
      </c>
      <c r="W72" s="3">
        <f t="shared" si="16"/>
        <v>37.594510000000007</v>
      </c>
      <c r="X72" s="37">
        <f t="shared" si="16"/>
        <v>30.028230000000001</v>
      </c>
    </row>
    <row r="73" spans="1:24" s="60" customFormat="1" ht="12.75" x14ac:dyDescent="0.2">
      <c r="A73" s="51" t="s">
        <v>98</v>
      </c>
      <c r="B73" s="186" t="s">
        <v>99</v>
      </c>
      <c r="C73" s="187"/>
      <c r="D73" s="187"/>
      <c r="E73" s="187"/>
      <c r="F73" s="187"/>
      <c r="G73" s="187"/>
      <c r="H73" s="188"/>
      <c r="I73" s="52" t="s">
        <v>16</v>
      </c>
      <c r="J73" s="2">
        <v>10.53</v>
      </c>
      <c r="K73" s="3">
        <v>5.3900000000000006</v>
      </c>
      <c r="L73" s="16">
        <v>11.531829999999999</v>
      </c>
      <c r="M73" s="38">
        <v>0.63256999999999997</v>
      </c>
      <c r="N73" s="2">
        <v>2.9</v>
      </c>
      <c r="O73" s="2">
        <v>0.81616999999999995</v>
      </c>
      <c r="P73" s="2">
        <v>0.81616999999999995</v>
      </c>
      <c r="Q73" s="59">
        <v>0.63256999999999997</v>
      </c>
      <c r="R73" s="59">
        <v>0.63256999999999997</v>
      </c>
      <c r="S73" s="59">
        <v>0.63256999999999997</v>
      </c>
      <c r="T73" s="59">
        <v>0.63256999999999997</v>
      </c>
      <c r="U73" s="59">
        <v>0.63256999999999997</v>
      </c>
      <c r="V73" s="59">
        <v>0.63256999999999997</v>
      </c>
      <c r="W73" s="3">
        <f t="shared" si="16"/>
        <v>3.3464499999999995</v>
      </c>
      <c r="X73" s="37">
        <f t="shared" si="16"/>
        <v>5.6138800000000009</v>
      </c>
    </row>
    <row r="74" spans="1:24" s="60" customFormat="1" ht="12.75" outlineLevel="1" x14ac:dyDescent="0.2">
      <c r="A74" s="51" t="s">
        <v>100</v>
      </c>
      <c r="B74" s="211" t="s">
        <v>101</v>
      </c>
      <c r="C74" s="212"/>
      <c r="D74" s="212"/>
      <c r="E74" s="212"/>
      <c r="F74" s="212"/>
      <c r="G74" s="212"/>
      <c r="H74" s="213"/>
      <c r="I74" s="52" t="s">
        <v>16</v>
      </c>
      <c r="J74" s="2">
        <v>0</v>
      </c>
      <c r="K74" s="3">
        <v>0</v>
      </c>
      <c r="L74" s="16">
        <v>4.8499999999999996</v>
      </c>
      <c r="M74" s="38" t="s">
        <v>390</v>
      </c>
      <c r="N74" s="2" t="s">
        <v>390</v>
      </c>
      <c r="O74" s="2" t="s">
        <v>390</v>
      </c>
      <c r="P74" s="2" t="s">
        <v>390</v>
      </c>
      <c r="Q74" s="2" t="s">
        <v>390</v>
      </c>
      <c r="R74" s="2" t="s">
        <v>390</v>
      </c>
      <c r="S74" s="2" t="s">
        <v>390</v>
      </c>
      <c r="T74" s="2" t="s">
        <v>390</v>
      </c>
      <c r="U74" s="2" t="s">
        <v>390</v>
      </c>
      <c r="V74" s="2" t="s">
        <v>390</v>
      </c>
      <c r="W74" s="3" t="s">
        <v>390</v>
      </c>
      <c r="X74" s="37" t="s">
        <v>390</v>
      </c>
    </row>
    <row r="75" spans="1:24" s="60" customFormat="1" ht="12.75" outlineLevel="1" x14ac:dyDescent="0.2">
      <c r="A75" s="51" t="s">
        <v>102</v>
      </c>
      <c r="B75" s="211" t="s">
        <v>103</v>
      </c>
      <c r="C75" s="212"/>
      <c r="D75" s="212"/>
      <c r="E75" s="212"/>
      <c r="F75" s="212"/>
      <c r="G75" s="212"/>
      <c r="H75" s="213"/>
      <c r="I75" s="52" t="s">
        <v>16</v>
      </c>
      <c r="J75" s="2">
        <v>0.99</v>
      </c>
      <c r="K75" s="3">
        <v>1.57</v>
      </c>
      <c r="L75" s="16">
        <v>1.5581199999999999</v>
      </c>
      <c r="M75" s="38">
        <v>8.6529999999999992E-3</v>
      </c>
      <c r="N75" s="2">
        <v>1.357</v>
      </c>
      <c r="O75" s="2">
        <v>5.0718199999999998</v>
      </c>
      <c r="P75" s="2">
        <v>5.0718199999999998</v>
      </c>
      <c r="Q75" s="2">
        <v>1.7531005440000005</v>
      </c>
      <c r="R75" s="2">
        <v>1.7531005440000005</v>
      </c>
      <c r="S75" s="2">
        <v>1.8232245657600006</v>
      </c>
      <c r="T75" s="2">
        <v>1.8232245657600006</v>
      </c>
      <c r="U75" s="2">
        <v>1.8961535483904006</v>
      </c>
      <c r="V75" s="2">
        <v>1.8961535483904006</v>
      </c>
      <c r="W75" s="3">
        <f>M75+O75+Q75+S75+U75</f>
        <v>10.552951658150402</v>
      </c>
      <c r="X75" s="37">
        <f>N75+P75+R75+T75+V75</f>
        <v>11.901298658150402</v>
      </c>
    </row>
    <row r="76" spans="1:24" s="60" customFormat="1" ht="13.5" outlineLevel="1" thickBot="1" x14ac:dyDescent="0.25">
      <c r="A76" s="92" t="s">
        <v>104</v>
      </c>
      <c r="B76" s="232" t="s">
        <v>105</v>
      </c>
      <c r="C76" s="233"/>
      <c r="D76" s="233"/>
      <c r="E76" s="233"/>
      <c r="F76" s="233"/>
      <c r="G76" s="233"/>
      <c r="H76" s="234"/>
      <c r="I76" s="90" t="s">
        <v>16</v>
      </c>
      <c r="J76" s="8">
        <v>9.5399999999999991</v>
      </c>
      <c r="K76" s="13">
        <v>3.82</v>
      </c>
      <c r="L76" s="134">
        <v>5.1237099999999991</v>
      </c>
      <c r="M76" s="38">
        <v>8.8918700000000008</v>
      </c>
      <c r="N76" s="8">
        <v>1.5429999999999999</v>
      </c>
      <c r="O76" s="2">
        <v>0</v>
      </c>
      <c r="P76" s="2">
        <v>0</v>
      </c>
      <c r="Q76" s="2">
        <v>5.9110954240000009</v>
      </c>
      <c r="R76" s="2">
        <v>5.9110954240000009</v>
      </c>
      <c r="S76" s="2">
        <v>6.1475392409600014</v>
      </c>
      <c r="T76" s="2">
        <v>6.1475392409600014</v>
      </c>
      <c r="U76" s="2">
        <v>6.3934408105984017</v>
      </c>
      <c r="V76" s="2">
        <v>6.3934408105984017</v>
      </c>
      <c r="W76" s="5">
        <f t="shared" ref="W76:X78" si="21">M76+O76+Q76+S76+U76</f>
        <v>27.343945475558407</v>
      </c>
      <c r="X76" s="151">
        <f t="shared" si="21"/>
        <v>19.995075475558405</v>
      </c>
    </row>
    <row r="77" spans="1:24" s="60" customFormat="1" ht="12.75" x14ac:dyDescent="0.2">
      <c r="A77" s="93" t="s">
        <v>106</v>
      </c>
      <c r="B77" s="235" t="s">
        <v>107</v>
      </c>
      <c r="C77" s="236"/>
      <c r="D77" s="236"/>
      <c r="E77" s="236"/>
      <c r="F77" s="236"/>
      <c r="G77" s="236"/>
      <c r="H77" s="237"/>
      <c r="I77" s="91" t="s">
        <v>16</v>
      </c>
      <c r="J77" s="1">
        <v>14.3</v>
      </c>
      <c r="K77" s="14">
        <v>11.43</v>
      </c>
      <c r="L77" s="15">
        <v>53.854920000000007</v>
      </c>
      <c r="M77" s="57">
        <f>M78</f>
        <v>11.07028</v>
      </c>
      <c r="N77" s="1">
        <v>52.148000000000003</v>
      </c>
      <c r="O77" s="1">
        <f>O78</f>
        <v>13.198735599999999</v>
      </c>
      <c r="P77" s="1">
        <f>P78</f>
        <v>13.198735599999999</v>
      </c>
      <c r="Q77" s="1">
        <v>19.84</v>
      </c>
      <c r="R77" s="1">
        <v>19.84</v>
      </c>
      <c r="S77" s="14">
        <v>21.02</v>
      </c>
      <c r="T77" s="14">
        <v>21.02</v>
      </c>
      <c r="U77" s="14">
        <v>22.31</v>
      </c>
      <c r="V77" s="14">
        <v>22.31</v>
      </c>
      <c r="W77" s="7">
        <f t="shared" si="21"/>
        <v>87.439015600000005</v>
      </c>
      <c r="X77" s="45">
        <f t="shared" si="21"/>
        <v>128.5167356</v>
      </c>
    </row>
    <row r="78" spans="1:24" s="60" customFormat="1" ht="12.75" x14ac:dyDescent="0.2">
      <c r="A78" s="51" t="s">
        <v>108</v>
      </c>
      <c r="B78" s="211" t="s">
        <v>109</v>
      </c>
      <c r="C78" s="212"/>
      <c r="D78" s="212"/>
      <c r="E78" s="212"/>
      <c r="F78" s="212"/>
      <c r="G78" s="212"/>
      <c r="H78" s="213"/>
      <c r="I78" s="52" t="s">
        <v>16</v>
      </c>
      <c r="J78" s="2">
        <v>14.3</v>
      </c>
      <c r="K78" s="3">
        <v>10.96</v>
      </c>
      <c r="L78" s="16">
        <v>10.70692</v>
      </c>
      <c r="M78" s="38">
        <v>11.07028</v>
      </c>
      <c r="N78" s="2">
        <v>10.85</v>
      </c>
      <c r="O78" s="2">
        <v>13.198735599999999</v>
      </c>
      <c r="P78" s="2">
        <v>13.198735599999999</v>
      </c>
      <c r="Q78" s="2">
        <v>19.84</v>
      </c>
      <c r="R78" s="2">
        <v>19.84</v>
      </c>
      <c r="S78" s="2">
        <v>21.02</v>
      </c>
      <c r="T78" s="2">
        <v>21.02</v>
      </c>
      <c r="U78" s="2">
        <v>22.31</v>
      </c>
      <c r="V78" s="2">
        <v>22.31</v>
      </c>
      <c r="W78" s="3">
        <f t="shared" si="21"/>
        <v>87.439015600000005</v>
      </c>
      <c r="X78" s="37">
        <f t="shared" si="21"/>
        <v>87.218735600000002</v>
      </c>
    </row>
    <row r="79" spans="1:24" s="60" customFormat="1" ht="12.75" x14ac:dyDescent="0.2">
      <c r="A79" s="51" t="s">
        <v>110</v>
      </c>
      <c r="B79" s="211" t="s">
        <v>111</v>
      </c>
      <c r="C79" s="212"/>
      <c r="D79" s="212"/>
      <c r="E79" s="212"/>
      <c r="F79" s="212"/>
      <c r="G79" s="212"/>
      <c r="H79" s="213"/>
      <c r="I79" s="52" t="s">
        <v>16</v>
      </c>
      <c r="J79" s="2">
        <v>0</v>
      </c>
      <c r="K79" s="2">
        <v>0</v>
      </c>
      <c r="L79" s="17">
        <v>0</v>
      </c>
      <c r="M79" s="38" t="s">
        <v>390</v>
      </c>
      <c r="N79" s="2" t="s">
        <v>390</v>
      </c>
      <c r="O79" s="2" t="s">
        <v>390</v>
      </c>
      <c r="P79" s="2" t="s">
        <v>390</v>
      </c>
      <c r="Q79" s="2" t="s">
        <v>390</v>
      </c>
      <c r="R79" s="2" t="s">
        <v>390</v>
      </c>
      <c r="S79" s="2" t="s">
        <v>390</v>
      </c>
      <c r="T79" s="2" t="s">
        <v>390</v>
      </c>
      <c r="U79" s="2" t="s">
        <v>390</v>
      </c>
      <c r="V79" s="2" t="s">
        <v>390</v>
      </c>
      <c r="W79" s="3" t="s">
        <v>390</v>
      </c>
      <c r="X79" s="37" t="s">
        <v>390</v>
      </c>
    </row>
    <row r="80" spans="1:24" s="60" customFormat="1" ht="13.5" thickBot="1" x14ac:dyDescent="0.25">
      <c r="A80" s="92" t="s">
        <v>112</v>
      </c>
      <c r="B80" s="232" t="s">
        <v>113</v>
      </c>
      <c r="C80" s="233"/>
      <c r="D80" s="233"/>
      <c r="E80" s="233"/>
      <c r="F80" s="233"/>
      <c r="G80" s="233"/>
      <c r="H80" s="234"/>
      <c r="I80" s="90" t="s">
        <v>16</v>
      </c>
      <c r="J80" s="4">
        <v>0</v>
      </c>
      <c r="K80" s="4">
        <v>0</v>
      </c>
      <c r="L80" s="18">
        <v>43.148000000000003</v>
      </c>
      <c r="M80" s="42" t="s">
        <v>390</v>
      </c>
      <c r="N80" s="4">
        <v>41.298000000000002</v>
      </c>
      <c r="O80" s="4" t="s">
        <v>390</v>
      </c>
      <c r="P80" s="4" t="s">
        <v>390</v>
      </c>
      <c r="Q80" s="4" t="s">
        <v>390</v>
      </c>
      <c r="R80" s="4" t="s">
        <v>390</v>
      </c>
      <c r="S80" s="4" t="s">
        <v>390</v>
      </c>
      <c r="T80" s="4" t="s">
        <v>390</v>
      </c>
      <c r="U80" s="4" t="s">
        <v>390</v>
      </c>
      <c r="V80" s="4" t="s">
        <v>390</v>
      </c>
      <c r="W80" s="5" t="s">
        <v>390</v>
      </c>
      <c r="X80" s="151" t="s">
        <v>390</v>
      </c>
    </row>
    <row r="81" spans="1:24" s="60" customFormat="1" ht="12.75" x14ac:dyDescent="0.2">
      <c r="A81" s="93" t="s">
        <v>114</v>
      </c>
      <c r="B81" s="229" t="s">
        <v>115</v>
      </c>
      <c r="C81" s="230"/>
      <c r="D81" s="230"/>
      <c r="E81" s="230"/>
      <c r="F81" s="230"/>
      <c r="G81" s="230"/>
      <c r="H81" s="231"/>
      <c r="I81" s="91" t="s">
        <v>16</v>
      </c>
      <c r="J81" s="6">
        <v>36.489999999999952</v>
      </c>
      <c r="K81" s="6">
        <v>52.009999999999991</v>
      </c>
      <c r="L81" s="135">
        <v>25.77000000000001</v>
      </c>
      <c r="M81" s="57">
        <f>M23-M38</f>
        <v>26.06647000000001</v>
      </c>
      <c r="N81" s="6">
        <v>29.177999999999997</v>
      </c>
      <c r="O81" s="1">
        <f>O23-O38</f>
        <v>20.303080000000023</v>
      </c>
      <c r="P81" s="1">
        <f>P23-P38</f>
        <v>25.476220000000012</v>
      </c>
      <c r="Q81" s="1">
        <f t="shared" ref="Q81" si="22">Q23-Q38</f>
        <v>43.600563679999993</v>
      </c>
      <c r="R81" s="1">
        <f t="shared" ref="R81:S81" si="23">R23-R38</f>
        <v>49.011668120000024</v>
      </c>
      <c r="S81" s="1">
        <f t="shared" si="23"/>
        <v>46.316220771199937</v>
      </c>
      <c r="T81" s="1">
        <f t="shared" ref="T81:V81" si="24">T23-T38</f>
        <v>46.316220771199937</v>
      </c>
      <c r="U81" s="1">
        <f t="shared" ref="U81" si="25">U23-U38</f>
        <v>48.372469602047886</v>
      </c>
      <c r="V81" s="1">
        <f t="shared" si="24"/>
        <v>48.372469602047886</v>
      </c>
      <c r="W81" s="14">
        <f t="shared" ref="W81:X81" si="26">M81+O81+Q81+S81+U81</f>
        <v>184.65880405324785</v>
      </c>
      <c r="X81" s="149">
        <f t="shared" si="26"/>
        <v>198.35457849324786</v>
      </c>
    </row>
    <row r="82" spans="1:24" s="60" customFormat="1" ht="12.75" x14ac:dyDescent="0.2">
      <c r="A82" s="51" t="s">
        <v>116</v>
      </c>
      <c r="B82" s="186" t="s">
        <v>18</v>
      </c>
      <c r="C82" s="187"/>
      <c r="D82" s="187"/>
      <c r="E82" s="187"/>
      <c r="F82" s="187"/>
      <c r="G82" s="187"/>
      <c r="H82" s="188"/>
      <c r="I82" s="52" t="s">
        <v>16</v>
      </c>
      <c r="J82" s="2" t="s">
        <v>390</v>
      </c>
      <c r="K82" s="2" t="s">
        <v>390</v>
      </c>
      <c r="L82" s="17" t="s">
        <v>390</v>
      </c>
      <c r="M82" s="38" t="s">
        <v>390</v>
      </c>
      <c r="N82" s="2" t="s">
        <v>390</v>
      </c>
      <c r="O82" s="2" t="s">
        <v>390</v>
      </c>
      <c r="P82" s="2" t="s">
        <v>390</v>
      </c>
      <c r="Q82" s="2" t="s">
        <v>390</v>
      </c>
      <c r="R82" s="2" t="s">
        <v>390</v>
      </c>
      <c r="S82" s="2" t="s">
        <v>390</v>
      </c>
      <c r="T82" s="2" t="s">
        <v>390</v>
      </c>
      <c r="U82" s="2" t="s">
        <v>390</v>
      </c>
      <c r="V82" s="2" t="s">
        <v>390</v>
      </c>
      <c r="W82" s="3" t="s">
        <v>390</v>
      </c>
      <c r="X82" s="37" t="s">
        <v>390</v>
      </c>
    </row>
    <row r="83" spans="1:24" s="60" customFormat="1" ht="24" customHeight="1" outlineLevel="1" x14ac:dyDescent="0.2">
      <c r="A83" s="51" t="s">
        <v>117</v>
      </c>
      <c r="B83" s="220" t="s">
        <v>20</v>
      </c>
      <c r="C83" s="221"/>
      <c r="D83" s="221"/>
      <c r="E83" s="221"/>
      <c r="F83" s="221"/>
      <c r="G83" s="221"/>
      <c r="H83" s="222"/>
      <c r="I83" s="52" t="s">
        <v>16</v>
      </c>
      <c r="J83" s="2" t="s">
        <v>390</v>
      </c>
      <c r="K83" s="2" t="s">
        <v>390</v>
      </c>
      <c r="L83" s="17" t="s">
        <v>390</v>
      </c>
      <c r="M83" s="38" t="s">
        <v>390</v>
      </c>
      <c r="N83" s="2" t="s">
        <v>390</v>
      </c>
      <c r="O83" s="2" t="s">
        <v>390</v>
      </c>
      <c r="P83" s="2" t="s">
        <v>390</v>
      </c>
      <c r="Q83" s="2" t="s">
        <v>390</v>
      </c>
      <c r="R83" s="2" t="s">
        <v>390</v>
      </c>
      <c r="S83" s="2" t="s">
        <v>390</v>
      </c>
      <c r="T83" s="2" t="s">
        <v>390</v>
      </c>
      <c r="U83" s="2" t="s">
        <v>390</v>
      </c>
      <c r="V83" s="2" t="s">
        <v>390</v>
      </c>
      <c r="W83" s="2" t="s">
        <v>390</v>
      </c>
      <c r="X83" s="35" t="s">
        <v>390</v>
      </c>
    </row>
    <row r="84" spans="1:24" s="60" customFormat="1" ht="24" customHeight="1" outlineLevel="1" x14ac:dyDescent="0.2">
      <c r="A84" s="51" t="s">
        <v>118</v>
      </c>
      <c r="B84" s="220" t="s">
        <v>22</v>
      </c>
      <c r="C84" s="221"/>
      <c r="D84" s="221"/>
      <c r="E84" s="221"/>
      <c r="F84" s="221"/>
      <c r="G84" s="221"/>
      <c r="H84" s="222"/>
      <c r="I84" s="52" t="s">
        <v>16</v>
      </c>
      <c r="J84" s="2" t="s">
        <v>390</v>
      </c>
      <c r="K84" s="2" t="s">
        <v>390</v>
      </c>
      <c r="L84" s="17" t="s">
        <v>390</v>
      </c>
      <c r="M84" s="38" t="s">
        <v>390</v>
      </c>
      <c r="N84" s="2" t="s">
        <v>390</v>
      </c>
      <c r="O84" s="2" t="s">
        <v>390</v>
      </c>
      <c r="P84" s="2" t="s">
        <v>390</v>
      </c>
      <c r="Q84" s="2" t="s">
        <v>390</v>
      </c>
      <c r="R84" s="2" t="s">
        <v>390</v>
      </c>
      <c r="S84" s="2" t="s">
        <v>390</v>
      </c>
      <c r="T84" s="2" t="s">
        <v>390</v>
      </c>
      <c r="U84" s="2" t="s">
        <v>390</v>
      </c>
      <c r="V84" s="2" t="s">
        <v>390</v>
      </c>
      <c r="W84" s="2" t="s">
        <v>390</v>
      </c>
      <c r="X84" s="35" t="s">
        <v>390</v>
      </c>
    </row>
    <row r="85" spans="1:24" s="60" customFormat="1" ht="24" customHeight="1" outlineLevel="1" x14ac:dyDescent="0.2">
      <c r="A85" s="51" t="s">
        <v>119</v>
      </c>
      <c r="B85" s="220" t="s">
        <v>24</v>
      </c>
      <c r="C85" s="221"/>
      <c r="D85" s="221"/>
      <c r="E85" s="221"/>
      <c r="F85" s="221"/>
      <c r="G85" s="221"/>
      <c r="H85" s="222"/>
      <c r="I85" s="52" t="s">
        <v>16</v>
      </c>
      <c r="J85" s="2" t="s">
        <v>390</v>
      </c>
      <c r="K85" s="2" t="s">
        <v>390</v>
      </c>
      <c r="L85" s="17" t="s">
        <v>390</v>
      </c>
      <c r="M85" s="38" t="s">
        <v>390</v>
      </c>
      <c r="N85" s="2" t="s">
        <v>390</v>
      </c>
      <c r="O85" s="2" t="s">
        <v>390</v>
      </c>
      <c r="P85" s="2" t="s">
        <v>390</v>
      </c>
      <c r="Q85" s="2" t="s">
        <v>390</v>
      </c>
      <c r="R85" s="2" t="s">
        <v>390</v>
      </c>
      <c r="S85" s="2" t="s">
        <v>390</v>
      </c>
      <c r="T85" s="2" t="s">
        <v>390</v>
      </c>
      <c r="U85" s="2" t="s">
        <v>390</v>
      </c>
      <c r="V85" s="2" t="s">
        <v>390</v>
      </c>
      <c r="W85" s="2" t="s">
        <v>390</v>
      </c>
      <c r="X85" s="35" t="s">
        <v>390</v>
      </c>
    </row>
    <row r="86" spans="1:24" s="60" customFormat="1" ht="12" x14ac:dyDescent="0.2">
      <c r="A86" s="51" t="s">
        <v>120</v>
      </c>
      <c r="B86" s="186" t="s">
        <v>26</v>
      </c>
      <c r="C86" s="187"/>
      <c r="D86" s="187"/>
      <c r="E86" s="187"/>
      <c r="F86" s="187"/>
      <c r="G86" s="187"/>
      <c r="H86" s="188"/>
      <c r="I86" s="52" t="s">
        <v>16</v>
      </c>
      <c r="J86" s="2" t="s">
        <v>390</v>
      </c>
      <c r="K86" s="2" t="s">
        <v>390</v>
      </c>
      <c r="L86" s="17" t="s">
        <v>390</v>
      </c>
      <c r="M86" s="38" t="s">
        <v>390</v>
      </c>
      <c r="N86" s="2" t="s">
        <v>390</v>
      </c>
      <c r="O86" s="2" t="s">
        <v>390</v>
      </c>
      <c r="P86" s="2" t="s">
        <v>390</v>
      </c>
      <c r="Q86" s="2" t="s">
        <v>390</v>
      </c>
      <c r="R86" s="2" t="s">
        <v>390</v>
      </c>
      <c r="S86" s="2" t="s">
        <v>390</v>
      </c>
      <c r="T86" s="2" t="s">
        <v>390</v>
      </c>
      <c r="U86" s="2" t="s">
        <v>390</v>
      </c>
      <c r="V86" s="2" t="s">
        <v>390</v>
      </c>
      <c r="W86" s="2" t="s">
        <v>390</v>
      </c>
      <c r="X86" s="35" t="s">
        <v>390</v>
      </c>
    </row>
    <row r="87" spans="1:24" s="60" customFormat="1" ht="12.75" x14ac:dyDescent="0.2">
      <c r="A87" s="51" t="s">
        <v>121</v>
      </c>
      <c r="B87" s="186" t="s">
        <v>28</v>
      </c>
      <c r="C87" s="187"/>
      <c r="D87" s="187"/>
      <c r="E87" s="187"/>
      <c r="F87" s="187"/>
      <c r="G87" s="187"/>
      <c r="H87" s="188"/>
      <c r="I87" s="52" t="s">
        <v>16</v>
      </c>
      <c r="J87" s="2">
        <v>27.559999999999974</v>
      </c>
      <c r="K87" s="6">
        <v>32.77000000000001</v>
      </c>
      <c r="L87" s="17">
        <v>20.65</v>
      </c>
      <c r="M87" s="38">
        <f t="shared" ref="M87:S87" si="27">M29-M44</f>
        <v>20.932170000000013</v>
      </c>
      <c r="N87" s="2">
        <v>20.838999999999999</v>
      </c>
      <c r="O87" s="2">
        <f>O29-O44</f>
        <v>24.04418000000004</v>
      </c>
      <c r="P87" s="2">
        <f>P29-P44</f>
        <v>24.04418000000004</v>
      </c>
      <c r="Q87" s="2">
        <f t="shared" ref="Q87" si="28">Q29-Q44</f>
        <v>25.150212280000005</v>
      </c>
      <c r="R87" s="2">
        <f t="shared" si="27"/>
        <v>25.150212280000005</v>
      </c>
      <c r="S87" s="2">
        <f t="shared" si="27"/>
        <v>26.156220771199969</v>
      </c>
      <c r="T87" s="2">
        <f t="shared" ref="T87:U87" si="29">T29-T44</f>
        <v>26.156220771199969</v>
      </c>
      <c r="U87" s="2">
        <f t="shared" si="29"/>
        <v>27.202469602047927</v>
      </c>
      <c r="V87" s="2">
        <f t="shared" ref="V87" si="30">V29-V44</f>
        <v>27.202469602047927</v>
      </c>
      <c r="W87" s="3">
        <f t="shared" ref="W87:X87" si="31">M87+O87+Q87+S87+U87</f>
        <v>123.48525265324795</v>
      </c>
      <c r="X87" s="37">
        <f t="shared" si="31"/>
        <v>123.39208265324794</v>
      </c>
    </row>
    <row r="88" spans="1:24" s="60" customFormat="1" ht="12" x14ac:dyDescent="0.2">
      <c r="A88" s="51" t="s">
        <v>122</v>
      </c>
      <c r="B88" s="186" t="s">
        <v>30</v>
      </c>
      <c r="C88" s="187"/>
      <c r="D88" s="187"/>
      <c r="E88" s="187"/>
      <c r="F88" s="187"/>
      <c r="G88" s="187"/>
      <c r="H88" s="188"/>
      <c r="I88" s="52" t="s">
        <v>16</v>
      </c>
      <c r="J88" s="2" t="s">
        <v>390</v>
      </c>
      <c r="K88" s="2" t="s">
        <v>390</v>
      </c>
      <c r="L88" s="17" t="s">
        <v>390</v>
      </c>
      <c r="M88" s="38" t="s">
        <v>390</v>
      </c>
      <c r="N88" s="2" t="s">
        <v>390</v>
      </c>
      <c r="O88" s="2" t="s">
        <v>390</v>
      </c>
      <c r="P88" s="2" t="s">
        <v>390</v>
      </c>
      <c r="Q88" s="2" t="s">
        <v>390</v>
      </c>
      <c r="R88" s="2" t="s">
        <v>390</v>
      </c>
      <c r="S88" s="2" t="s">
        <v>390</v>
      </c>
      <c r="T88" s="2" t="s">
        <v>390</v>
      </c>
      <c r="U88" s="2" t="s">
        <v>390</v>
      </c>
      <c r="V88" s="2" t="s">
        <v>390</v>
      </c>
      <c r="W88" s="2" t="s">
        <v>390</v>
      </c>
      <c r="X88" s="35" t="s">
        <v>390</v>
      </c>
    </row>
    <row r="89" spans="1:24" s="60" customFormat="1" ht="12.75" x14ac:dyDescent="0.2">
      <c r="A89" s="51" t="s">
        <v>123</v>
      </c>
      <c r="B89" s="186" t="s">
        <v>32</v>
      </c>
      <c r="C89" s="187"/>
      <c r="D89" s="187"/>
      <c r="E89" s="187"/>
      <c r="F89" s="187"/>
      <c r="G89" s="187"/>
      <c r="H89" s="188"/>
      <c r="I89" s="52" t="s">
        <v>16</v>
      </c>
      <c r="J89" s="2">
        <v>-0.91999999999999993</v>
      </c>
      <c r="K89" s="3">
        <v>9.7855799999999995</v>
      </c>
      <c r="L89" s="17">
        <v>0</v>
      </c>
      <c r="M89" s="38">
        <f>0-M46</f>
        <v>-11.995699999999999</v>
      </c>
      <c r="N89" s="2">
        <v>-2.5379999999999998</v>
      </c>
      <c r="O89" s="2">
        <v>-12</v>
      </c>
      <c r="P89" s="2">
        <v>-12</v>
      </c>
      <c r="Q89" s="2" t="s">
        <v>390</v>
      </c>
      <c r="R89" s="2" t="s">
        <v>390</v>
      </c>
      <c r="S89" s="2" t="s">
        <v>390</v>
      </c>
      <c r="T89" s="2" t="s">
        <v>390</v>
      </c>
      <c r="U89" s="2" t="s">
        <v>390</v>
      </c>
      <c r="V89" s="2" t="s">
        <v>390</v>
      </c>
      <c r="W89" s="2">
        <f>0-W46</f>
        <v>-12.17</v>
      </c>
      <c r="X89" s="35">
        <f>0-X46</f>
        <v>-12.17</v>
      </c>
    </row>
    <row r="90" spans="1:24" s="60" customFormat="1" ht="12" x14ac:dyDescent="0.2">
      <c r="A90" s="51" t="s">
        <v>124</v>
      </c>
      <c r="B90" s="186" t="s">
        <v>34</v>
      </c>
      <c r="C90" s="187"/>
      <c r="D90" s="187"/>
      <c r="E90" s="187"/>
      <c r="F90" s="187"/>
      <c r="G90" s="187"/>
      <c r="H90" s="188"/>
      <c r="I90" s="52" t="s">
        <v>16</v>
      </c>
      <c r="J90" s="2" t="s">
        <v>390</v>
      </c>
      <c r="K90" s="2" t="s">
        <v>390</v>
      </c>
      <c r="L90" s="17" t="s">
        <v>390</v>
      </c>
      <c r="M90" s="38" t="s">
        <v>390</v>
      </c>
      <c r="N90" s="2" t="s">
        <v>390</v>
      </c>
      <c r="O90" s="2" t="s">
        <v>390</v>
      </c>
      <c r="P90" s="2" t="s">
        <v>390</v>
      </c>
      <c r="Q90" s="2" t="s">
        <v>390</v>
      </c>
      <c r="R90" s="2" t="s">
        <v>390</v>
      </c>
      <c r="S90" s="2" t="s">
        <v>390</v>
      </c>
      <c r="T90" s="2" t="s">
        <v>390</v>
      </c>
      <c r="U90" s="2" t="s">
        <v>390</v>
      </c>
      <c r="V90" s="2" t="s">
        <v>390</v>
      </c>
      <c r="W90" s="2" t="s">
        <v>390</v>
      </c>
      <c r="X90" s="35" t="s">
        <v>390</v>
      </c>
    </row>
    <row r="91" spans="1:24" s="60" customFormat="1" ht="12" x14ac:dyDescent="0.2">
      <c r="A91" s="51" t="s">
        <v>125</v>
      </c>
      <c r="B91" s="186" t="s">
        <v>36</v>
      </c>
      <c r="C91" s="187"/>
      <c r="D91" s="187"/>
      <c r="E91" s="187"/>
      <c r="F91" s="187"/>
      <c r="G91" s="187"/>
      <c r="H91" s="188"/>
      <c r="I91" s="52" t="s">
        <v>16</v>
      </c>
      <c r="J91" s="2" t="s">
        <v>390</v>
      </c>
      <c r="K91" s="2" t="s">
        <v>390</v>
      </c>
      <c r="L91" s="17" t="s">
        <v>390</v>
      </c>
      <c r="M91" s="38" t="s">
        <v>390</v>
      </c>
      <c r="N91" s="2" t="s">
        <v>390</v>
      </c>
      <c r="O91" s="2" t="s">
        <v>390</v>
      </c>
      <c r="P91" s="2" t="s">
        <v>390</v>
      </c>
      <c r="Q91" s="2" t="s">
        <v>390</v>
      </c>
      <c r="R91" s="2" t="s">
        <v>390</v>
      </c>
      <c r="S91" s="2" t="s">
        <v>390</v>
      </c>
      <c r="T91" s="2" t="s">
        <v>390</v>
      </c>
      <c r="U91" s="2" t="s">
        <v>390</v>
      </c>
      <c r="V91" s="2" t="s">
        <v>390</v>
      </c>
      <c r="W91" s="2" t="s">
        <v>390</v>
      </c>
      <c r="X91" s="35" t="s">
        <v>390</v>
      </c>
    </row>
    <row r="92" spans="1:24" s="60" customFormat="1" ht="24" customHeight="1" x14ac:dyDescent="0.2">
      <c r="A92" s="51" t="s">
        <v>126</v>
      </c>
      <c r="B92" s="189" t="s">
        <v>38</v>
      </c>
      <c r="C92" s="190"/>
      <c r="D92" s="190"/>
      <c r="E92" s="190"/>
      <c r="F92" s="190"/>
      <c r="G92" s="190"/>
      <c r="H92" s="191"/>
      <c r="I92" s="52" t="s">
        <v>16</v>
      </c>
      <c r="J92" s="2" t="s">
        <v>390</v>
      </c>
      <c r="K92" s="2" t="s">
        <v>390</v>
      </c>
      <c r="L92" s="17" t="s">
        <v>390</v>
      </c>
      <c r="M92" s="38" t="s">
        <v>390</v>
      </c>
      <c r="N92" s="2" t="s">
        <v>390</v>
      </c>
      <c r="O92" s="2" t="s">
        <v>390</v>
      </c>
      <c r="P92" s="2" t="s">
        <v>390</v>
      </c>
      <c r="Q92" s="2" t="s">
        <v>390</v>
      </c>
      <c r="R92" s="2" t="s">
        <v>390</v>
      </c>
      <c r="S92" s="2" t="s">
        <v>390</v>
      </c>
      <c r="T92" s="2" t="s">
        <v>390</v>
      </c>
      <c r="U92" s="2" t="s">
        <v>390</v>
      </c>
      <c r="V92" s="2" t="s">
        <v>390</v>
      </c>
      <c r="W92" s="2" t="s">
        <v>390</v>
      </c>
      <c r="X92" s="35" t="s">
        <v>390</v>
      </c>
    </row>
    <row r="93" spans="1:24" s="60" customFormat="1" ht="12" outlineLevel="1" x14ac:dyDescent="0.2">
      <c r="A93" s="51" t="s">
        <v>127</v>
      </c>
      <c r="B93" s="211" t="s">
        <v>40</v>
      </c>
      <c r="C93" s="212"/>
      <c r="D93" s="212"/>
      <c r="E93" s="212"/>
      <c r="F93" s="212"/>
      <c r="G93" s="212"/>
      <c r="H93" s="213"/>
      <c r="I93" s="52" t="s">
        <v>16</v>
      </c>
      <c r="J93" s="2" t="s">
        <v>390</v>
      </c>
      <c r="K93" s="2" t="s">
        <v>390</v>
      </c>
      <c r="L93" s="17" t="s">
        <v>390</v>
      </c>
      <c r="M93" s="38" t="s">
        <v>390</v>
      </c>
      <c r="N93" s="2" t="s">
        <v>390</v>
      </c>
      <c r="O93" s="2" t="s">
        <v>390</v>
      </c>
      <c r="P93" s="2" t="s">
        <v>390</v>
      </c>
      <c r="Q93" s="2" t="s">
        <v>390</v>
      </c>
      <c r="R93" s="2" t="s">
        <v>390</v>
      </c>
      <c r="S93" s="2" t="s">
        <v>390</v>
      </c>
      <c r="T93" s="2" t="s">
        <v>390</v>
      </c>
      <c r="U93" s="2" t="s">
        <v>390</v>
      </c>
      <c r="V93" s="2" t="s">
        <v>390</v>
      </c>
      <c r="W93" s="2" t="s">
        <v>390</v>
      </c>
      <c r="X93" s="35" t="s">
        <v>390</v>
      </c>
    </row>
    <row r="94" spans="1:24" s="60" customFormat="1" ht="12" outlineLevel="1" x14ac:dyDescent="0.2">
      <c r="A94" s="51" t="s">
        <v>128</v>
      </c>
      <c r="B94" s="211" t="s">
        <v>42</v>
      </c>
      <c r="C94" s="212"/>
      <c r="D94" s="212"/>
      <c r="E94" s="212"/>
      <c r="F94" s="212"/>
      <c r="G94" s="212"/>
      <c r="H94" s="213"/>
      <c r="I94" s="52" t="s">
        <v>16</v>
      </c>
      <c r="J94" s="2" t="s">
        <v>390</v>
      </c>
      <c r="K94" s="2" t="s">
        <v>390</v>
      </c>
      <c r="L94" s="17" t="s">
        <v>390</v>
      </c>
      <c r="M94" s="38" t="s">
        <v>390</v>
      </c>
      <c r="N94" s="2" t="s">
        <v>390</v>
      </c>
      <c r="O94" s="2" t="s">
        <v>390</v>
      </c>
      <c r="P94" s="2" t="s">
        <v>390</v>
      </c>
      <c r="Q94" s="2" t="s">
        <v>390</v>
      </c>
      <c r="R94" s="2" t="s">
        <v>390</v>
      </c>
      <c r="S94" s="2" t="s">
        <v>390</v>
      </c>
      <c r="T94" s="2" t="s">
        <v>390</v>
      </c>
      <c r="U94" s="2" t="s">
        <v>390</v>
      </c>
      <c r="V94" s="2" t="s">
        <v>390</v>
      </c>
      <c r="W94" s="2" t="s">
        <v>390</v>
      </c>
      <c r="X94" s="35" t="s">
        <v>390</v>
      </c>
    </row>
    <row r="95" spans="1:24" s="60" customFormat="1" ht="12.75" x14ac:dyDescent="0.2">
      <c r="A95" s="51" t="s">
        <v>129</v>
      </c>
      <c r="B95" s="186" t="s">
        <v>44</v>
      </c>
      <c r="C95" s="187"/>
      <c r="D95" s="187"/>
      <c r="E95" s="187"/>
      <c r="F95" s="187"/>
      <c r="G95" s="187"/>
      <c r="H95" s="188"/>
      <c r="I95" s="52" t="s">
        <v>16</v>
      </c>
      <c r="J95" s="2">
        <v>9.85</v>
      </c>
      <c r="K95" s="3">
        <v>9.4499999999999993</v>
      </c>
      <c r="L95" s="17">
        <v>5.12</v>
      </c>
      <c r="M95" s="38">
        <f>M37-M52</f>
        <v>17.130000000000003</v>
      </c>
      <c r="N95" s="2">
        <v>7.7469999999999999</v>
      </c>
      <c r="O95" s="2">
        <f>O37-O52</f>
        <v>16.4559</v>
      </c>
      <c r="P95" s="2">
        <f>P37-P52</f>
        <v>21.629039999999989</v>
      </c>
      <c r="Q95" s="2">
        <f t="shared" ref="Q95" si="32">Q37-Q52</f>
        <v>18.450351399999995</v>
      </c>
      <c r="R95" s="2">
        <f t="shared" ref="R95:S95" si="33">R37-R52</f>
        <v>23.861455839999984</v>
      </c>
      <c r="S95" s="2">
        <f t="shared" si="33"/>
        <v>20.160000000000004</v>
      </c>
      <c r="T95" s="2">
        <f t="shared" ref="T95:U95" si="34">T37-T52</f>
        <v>20.160000000000004</v>
      </c>
      <c r="U95" s="2">
        <f t="shared" si="34"/>
        <v>21.17</v>
      </c>
      <c r="V95" s="2">
        <f t="shared" ref="V95" si="35">V37-V52</f>
        <v>21.17</v>
      </c>
      <c r="W95" s="3">
        <f t="shared" ref="W95:X97" si="36">M95+O95+Q95+S95+U95</f>
        <v>93.366251399999996</v>
      </c>
      <c r="X95" s="37">
        <f t="shared" si="36"/>
        <v>94.567495839999978</v>
      </c>
    </row>
    <row r="96" spans="1:24" s="60" customFormat="1" ht="12.75" x14ac:dyDescent="0.2">
      <c r="A96" s="51" t="s">
        <v>130</v>
      </c>
      <c r="B96" s="238" t="s">
        <v>131</v>
      </c>
      <c r="C96" s="239"/>
      <c r="D96" s="239"/>
      <c r="E96" s="239"/>
      <c r="F96" s="239"/>
      <c r="G96" s="239"/>
      <c r="H96" s="240"/>
      <c r="I96" s="52" t="s">
        <v>16</v>
      </c>
      <c r="J96" s="2">
        <v>0.16999999999999993</v>
      </c>
      <c r="K96" s="2">
        <v>-0.60000000000000009</v>
      </c>
      <c r="L96" s="17">
        <v>-2.1260000000000003</v>
      </c>
      <c r="M96" s="38">
        <f>M97-M103</f>
        <v>2.9000000000000004</v>
      </c>
      <c r="N96" s="2">
        <v>-1.6562609999999971</v>
      </c>
      <c r="O96" s="2">
        <f>O97-O103</f>
        <v>2.9000000000000004</v>
      </c>
      <c r="P96" s="2">
        <f>P97-P103</f>
        <v>2.9000000000000004</v>
      </c>
      <c r="Q96" s="2">
        <f t="shared" ref="Q96" si="37">Q97-Q103</f>
        <v>3.17</v>
      </c>
      <c r="R96" s="2">
        <f t="shared" ref="R96:S96" si="38">R97-R103</f>
        <v>3.17</v>
      </c>
      <c r="S96" s="2">
        <f t="shared" si="38"/>
        <v>3.3100000000000005</v>
      </c>
      <c r="T96" s="2">
        <f t="shared" ref="T96:U96" si="39">T97-T103</f>
        <v>3.3100000000000005</v>
      </c>
      <c r="U96" s="2">
        <f t="shared" si="39"/>
        <v>3.46</v>
      </c>
      <c r="V96" s="2">
        <f t="shared" ref="V96" si="40">V97-V103</f>
        <v>3.46</v>
      </c>
      <c r="W96" s="3">
        <f t="shared" si="36"/>
        <v>15.740000000000002</v>
      </c>
      <c r="X96" s="37">
        <f t="shared" si="36"/>
        <v>11.183739000000003</v>
      </c>
    </row>
    <row r="97" spans="1:24" s="60" customFormat="1" ht="12.75" x14ac:dyDescent="0.2">
      <c r="A97" s="51" t="s">
        <v>132</v>
      </c>
      <c r="B97" s="186" t="s">
        <v>133</v>
      </c>
      <c r="C97" s="187"/>
      <c r="D97" s="187"/>
      <c r="E97" s="187"/>
      <c r="F97" s="187"/>
      <c r="G97" s="187"/>
      <c r="H97" s="188"/>
      <c r="I97" s="52" t="s">
        <v>16</v>
      </c>
      <c r="J97" s="2">
        <v>1.5499999999999998</v>
      </c>
      <c r="K97" s="2">
        <v>3.3000000000000003</v>
      </c>
      <c r="L97" s="17">
        <v>1.5839999999999999</v>
      </c>
      <c r="M97" s="38">
        <v>3.68</v>
      </c>
      <c r="N97" s="2">
        <v>17.478739000000001</v>
      </c>
      <c r="O97" s="2">
        <v>3.68</v>
      </c>
      <c r="P97" s="2">
        <v>3.68</v>
      </c>
      <c r="Q97" s="2">
        <v>4.04</v>
      </c>
      <c r="R97" s="2">
        <v>4.04</v>
      </c>
      <c r="S97" s="2">
        <v>4.2300000000000004</v>
      </c>
      <c r="T97" s="2">
        <v>4.2300000000000004</v>
      </c>
      <c r="U97" s="2">
        <v>4.43</v>
      </c>
      <c r="V97" s="2">
        <v>4.43</v>
      </c>
      <c r="W97" s="3">
        <f t="shared" si="36"/>
        <v>20.060000000000002</v>
      </c>
      <c r="X97" s="37">
        <f t="shared" si="36"/>
        <v>33.858739</v>
      </c>
    </row>
    <row r="98" spans="1:24" s="60" customFormat="1" ht="14.25" customHeight="1" outlineLevel="1" x14ac:dyDescent="0.2">
      <c r="A98" s="51" t="s">
        <v>134</v>
      </c>
      <c r="B98" s="211" t="s">
        <v>135</v>
      </c>
      <c r="C98" s="212"/>
      <c r="D98" s="212"/>
      <c r="E98" s="212"/>
      <c r="F98" s="212"/>
      <c r="G98" s="212"/>
      <c r="H98" s="213"/>
      <c r="I98" s="52" t="s">
        <v>16</v>
      </c>
      <c r="J98" s="2" t="s">
        <v>390</v>
      </c>
      <c r="K98" s="2" t="s">
        <v>390</v>
      </c>
      <c r="L98" s="17" t="s">
        <v>390</v>
      </c>
      <c r="M98" s="38" t="s">
        <v>390</v>
      </c>
      <c r="N98" s="2">
        <v>1.9810000000000001</v>
      </c>
      <c r="O98" s="2" t="s">
        <v>390</v>
      </c>
      <c r="P98" s="2" t="s">
        <v>390</v>
      </c>
      <c r="Q98" s="2" t="s">
        <v>390</v>
      </c>
      <c r="R98" s="2" t="s">
        <v>390</v>
      </c>
      <c r="S98" s="2" t="s">
        <v>390</v>
      </c>
      <c r="T98" s="2" t="s">
        <v>390</v>
      </c>
      <c r="U98" s="2" t="s">
        <v>390</v>
      </c>
      <c r="V98" s="2" t="s">
        <v>390</v>
      </c>
      <c r="W98" s="2" t="s">
        <v>390</v>
      </c>
      <c r="X98" s="35" t="s">
        <v>390</v>
      </c>
    </row>
    <row r="99" spans="1:24" s="60" customFormat="1" ht="12.75" outlineLevel="1" x14ac:dyDescent="0.2">
      <c r="A99" s="51" t="s">
        <v>136</v>
      </c>
      <c r="B99" s="211" t="s">
        <v>137</v>
      </c>
      <c r="C99" s="212"/>
      <c r="D99" s="212"/>
      <c r="E99" s="212"/>
      <c r="F99" s="212"/>
      <c r="G99" s="212"/>
      <c r="H99" s="213"/>
      <c r="I99" s="52" t="s">
        <v>16</v>
      </c>
      <c r="J99" s="2">
        <v>0.59</v>
      </c>
      <c r="K99" s="3">
        <v>0.06</v>
      </c>
      <c r="L99" s="16">
        <v>5.0999999999999997E-2</v>
      </c>
      <c r="M99" s="38" t="s">
        <v>390</v>
      </c>
      <c r="N99" s="2">
        <v>7.7739000000000003E-2</v>
      </c>
      <c r="O99" s="2" t="s">
        <v>390</v>
      </c>
      <c r="P99" s="2" t="s">
        <v>390</v>
      </c>
      <c r="Q99" s="2" t="s">
        <v>390</v>
      </c>
      <c r="R99" s="2" t="s">
        <v>390</v>
      </c>
      <c r="S99" s="3" t="s">
        <v>390</v>
      </c>
      <c r="T99" s="3" t="s">
        <v>390</v>
      </c>
      <c r="U99" s="3" t="s">
        <v>390</v>
      </c>
      <c r="V99" s="3" t="s">
        <v>390</v>
      </c>
      <c r="W99" s="3" t="s">
        <v>390</v>
      </c>
      <c r="X99" s="37" t="s">
        <v>390</v>
      </c>
    </row>
    <row r="100" spans="1:24" s="60" customFormat="1" ht="12" outlineLevel="1" x14ac:dyDescent="0.2">
      <c r="A100" s="51" t="s">
        <v>138</v>
      </c>
      <c r="B100" s="211" t="s">
        <v>139</v>
      </c>
      <c r="C100" s="212"/>
      <c r="D100" s="212"/>
      <c r="E100" s="212"/>
      <c r="F100" s="212"/>
      <c r="G100" s="212"/>
      <c r="H100" s="213"/>
      <c r="I100" s="52" t="s">
        <v>16</v>
      </c>
      <c r="J100" s="2" t="s">
        <v>390</v>
      </c>
      <c r="K100" s="2" t="s">
        <v>390</v>
      </c>
      <c r="L100" s="17" t="s">
        <v>390</v>
      </c>
      <c r="M100" s="38" t="s">
        <v>390</v>
      </c>
      <c r="N100" s="2" t="s">
        <v>390</v>
      </c>
      <c r="O100" s="2" t="s">
        <v>390</v>
      </c>
      <c r="P100" s="2" t="s">
        <v>390</v>
      </c>
      <c r="Q100" s="2" t="s">
        <v>390</v>
      </c>
      <c r="R100" s="2" t="s">
        <v>390</v>
      </c>
      <c r="S100" s="2" t="s">
        <v>390</v>
      </c>
      <c r="T100" s="2" t="s">
        <v>390</v>
      </c>
      <c r="U100" s="2" t="s">
        <v>390</v>
      </c>
      <c r="V100" s="2" t="s">
        <v>390</v>
      </c>
      <c r="W100" s="2" t="s">
        <v>390</v>
      </c>
      <c r="X100" s="35" t="s">
        <v>390</v>
      </c>
    </row>
    <row r="101" spans="1:24" s="60" customFormat="1" ht="12" outlineLevel="1" x14ac:dyDescent="0.2">
      <c r="A101" s="51" t="s">
        <v>140</v>
      </c>
      <c r="B101" s="226" t="s">
        <v>141</v>
      </c>
      <c r="C101" s="227"/>
      <c r="D101" s="227"/>
      <c r="E101" s="227"/>
      <c r="F101" s="227"/>
      <c r="G101" s="227"/>
      <c r="H101" s="228"/>
      <c r="I101" s="52" t="s">
        <v>16</v>
      </c>
      <c r="J101" s="2" t="s">
        <v>390</v>
      </c>
      <c r="K101" s="2" t="s">
        <v>390</v>
      </c>
      <c r="L101" s="17" t="s">
        <v>390</v>
      </c>
      <c r="M101" s="38" t="s">
        <v>390</v>
      </c>
      <c r="N101" s="2" t="s">
        <v>390</v>
      </c>
      <c r="O101" s="2" t="s">
        <v>390</v>
      </c>
      <c r="P101" s="2" t="s">
        <v>390</v>
      </c>
      <c r="Q101" s="2" t="s">
        <v>390</v>
      </c>
      <c r="R101" s="2" t="s">
        <v>390</v>
      </c>
      <c r="S101" s="2" t="s">
        <v>390</v>
      </c>
      <c r="T101" s="2" t="s">
        <v>390</v>
      </c>
      <c r="U101" s="2" t="s">
        <v>390</v>
      </c>
      <c r="V101" s="2" t="s">
        <v>390</v>
      </c>
      <c r="W101" s="2" t="s">
        <v>390</v>
      </c>
      <c r="X101" s="35" t="s">
        <v>390</v>
      </c>
    </row>
    <row r="102" spans="1:24" s="60" customFormat="1" ht="12.75" outlineLevel="1" x14ac:dyDescent="0.2">
      <c r="A102" s="51" t="s">
        <v>142</v>
      </c>
      <c r="B102" s="211" t="s">
        <v>143</v>
      </c>
      <c r="C102" s="212"/>
      <c r="D102" s="212"/>
      <c r="E102" s="212"/>
      <c r="F102" s="212"/>
      <c r="G102" s="212"/>
      <c r="H102" s="213"/>
      <c r="I102" s="52" t="s">
        <v>16</v>
      </c>
      <c r="J102" s="2">
        <v>0.96</v>
      </c>
      <c r="K102" s="3">
        <v>3.24</v>
      </c>
      <c r="L102" s="16">
        <v>1.5329999999999999</v>
      </c>
      <c r="M102" s="38">
        <v>3.68</v>
      </c>
      <c r="N102" s="2">
        <v>15.42</v>
      </c>
      <c r="O102" s="2">
        <v>3.68</v>
      </c>
      <c r="P102" s="2">
        <v>3.68</v>
      </c>
      <c r="Q102" s="2">
        <v>4.04</v>
      </c>
      <c r="R102" s="2">
        <v>4.04</v>
      </c>
      <c r="S102" s="2">
        <v>4.2300000000000004</v>
      </c>
      <c r="T102" s="2">
        <v>4.2300000000000004</v>
      </c>
      <c r="U102" s="2">
        <v>4.43</v>
      </c>
      <c r="V102" s="2">
        <v>4.43</v>
      </c>
      <c r="W102" s="3">
        <f t="shared" ref="W102:X103" si="41">M102+O102+Q102+S102+U102</f>
        <v>20.060000000000002</v>
      </c>
      <c r="X102" s="37">
        <f t="shared" si="41"/>
        <v>31.8</v>
      </c>
    </row>
    <row r="103" spans="1:24" s="60" customFormat="1" ht="12.75" x14ac:dyDescent="0.2">
      <c r="A103" s="51" t="s">
        <v>144</v>
      </c>
      <c r="B103" s="186" t="s">
        <v>99</v>
      </c>
      <c r="C103" s="187"/>
      <c r="D103" s="187"/>
      <c r="E103" s="187"/>
      <c r="F103" s="187"/>
      <c r="G103" s="187"/>
      <c r="H103" s="188"/>
      <c r="I103" s="52" t="s">
        <v>16</v>
      </c>
      <c r="J103" s="2">
        <v>1.38</v>
      </c>
      <c r="K103" s="2">
        <v>3.9000000000000004</v>
      </c>
      <c r="L103" s="17">
        <v>3.71</v>
      </c>
      <c r="M103" s="38">
        <v>0.78</v>
      </c>
      <c r="N103" s="2">
        <v>19.134999999999998</v>
      </c>
      <c r="O103" s="2">
        <v>0.78</v>
      </c>
      <c r="P103" s="2">
        <v>0.78</v>
      </c>
      <c r="Q103" s="2">
        <v>0.87</v>
      </c>
      <c r="R103" s="2">
        <v>0.87</v>
      </c>
      <c r="S103" s="2">
        <v>0.92</v>
      </c>
      <c r="T103" s="2">
        <v>0.92</v>
      </c>
      <c r="U103" s="2">
        <v>0.97</v>
      </c>
      <c r="V103" s="2">
        <v>0.97</v>
      </c>
      <c r="W103" s="3">
        <f t="shared" si="41"/>
        <v>4.32</v>
      </c>
      <c r="X103" s="37">
        <f t="shared" si="41"/>
        <v>22.675000000000001</v>
      </c>
    </row>
    <row r="104" spans="1:24" s="60" customFormat="1" ht="12" outlineLevel="1" x14ac:dyDescent="0.2">
      <c r="A104" s="51" t="s">
        <v>145</v>
      </c>
      <c r="B104" s="211" t="s">
        <v>146</v>
      </c>
      <c r="C104" s="212"/>
      <c r="D104" s="212"/>
      <c r="E104" s="212"/>
      <c r="F104" s="212"/>
      <c r="G104" s="212"/>
      <c r="H104" s="213"/>
      <c r="I104" s="52" t="s">
        <v>16</v>
      </c>
      <c r="J104" s="2" t="s">
        <v>390</v>
      </c>
      <c r="K104" s="2" t="s">
        <v>390</v>
      </c>
      <c r="L104" s="17" t="s">
        <v>390</v>
      </c>
      <c r="M104" s="38" t="s">
        <v>390</v>
      </c>
      <c r="N104" s="2" t="s">
        <v>390</v>
      </c>
      <c r="O104" s="2" t="s">
        <v>390</v>
      </c>
      <c r="P104" s="2" t="s">
        <v>390</v>
      </c>
      <c r="Q104" s="2" t="s">
        <v>390</v>
      </c>
      <c r="R104" s="2" t="s">
        <v>390</v>
      </c>
      <c r="S104" s="2" t="s">
        <v>390</v>
      </c>
      <c r="T104" s="2" t="s">
        <v>390</v>
      </c>
      <c r="U104" s="2" t="s">
        <v>390</v>
      </c>
      <c r="V104" s="2" t="s">
        <v>390</v>
      </c>
      <c r="W104" s="2" t="s">
        <v>390</v>
      </c>
      <c r="X104" s="35" t="s">
        <v>390</v>
      </c>
    </row>
    <row r="105" spans="1:24" s="60" customFormat="1" ht="12.75" outlineLevel="1" x14ac:dyDescent="0.2">
      <c r="A105" s="51" t="s">
        <v>147</v>
      </c>
      <c r="B105" s="211" t="s">
        <v>148</v>
      </c>
      <c r="C105" s="212"/>
      <c r="D105" s="212"/>
      <c r="E105" s="212"/>
      <c r="F105" s="212"/>
      <c r="G105" s="212"/>
      <c r="H105" s="213"/>
      <c r="I105" s="52" t="s">
        <v>16</v>
      </c>
      <c r="J105" s="2">
        <v>0.49</v>
      </c>
      <c r="K105" s="3">
        <v>0.22</v>
      </c>
      <c r="L105" s="16">
        <v>0.03</v>
      </c>
      <c r="M105" s="38"/>
      <c r="N105" s="2">
        <v>1.202</v>
      </c>
      <c r="O105" s="2"/>
      <c r="P105" s="2"/>
      <c r="Q105" s="2"/>
      <c r="R105" s="2"/>
      <c r="S105" s="2"/>
      <c r="T105" s="2"/>
      <c r="U105" s="2"/>
      <c r="V105" s="2"/>
      <c r="W105" s="3">
        <f t="shared" ref="W105:X105" si="42">M105+O105+Q105+S105+U105</f>
        <v>0</v>
      </c>
      <c r="X105" s="37">
        <f t="shared" si="42"/>
        <v>1.202</v>
      </c>
    </row>
    <row r="106" spans="1:24" s="60" customFormat="1" ht="12" outlineLevel="1" x14ac:dyDescent="0.2">
      <c r="A106" s="51" t="s">
        <v>149</v>
      </c>
      <c r="B106" s="211" t="s">
        <v>150</v>
      </c>
      <c r="C106" s="212"/>
      <c r="D106" s="212"/>
      <c r="E106" s="212"/>
      <c r="F106" s="212"/>
      <c r="G106" s="212"/>
      <c r="H106" s="213"/>
      <c r="I106" s="52" t="s">
        <v>16</v>
      </c>
      <c r="J106" s="2" t="s">
        <v>390</v>
      </c>
      <c r="K106" s="2" t="s">
        <v>390</v>
      </c>
      <c r="L106" s="17" t="s">
        <v>390</v>
      </c>
      <c r="M106" s="38" t="s">
        <v>390</v>
      </c>
      <c r="N106" s="2" t="s">
        <v>390</v>
      </c>
      <c r="O106" s="2" t="s">
        <v>390</v>
      </c>
      <c r="P106" s="2" t="s">
        <v>390</v>
      </c>
      <c r="Q106" s="2" t="s">
        <v>390</v>
      </c>
      <c r="R106" s="2" t="s">
        <v>390</v>
      </c>
      <c r="S106" s="2" t="s">
        <v>390</v>
      </c>
      <c r="T106" s="2" t="s">
        <v>390</v>
      </c>
      <c r="U106" s="2" t="s">
        <v>390</v>
      </c>
      <c r="V106" s="2" t="s">
        <v>390</v>
      </c>
      <c r="W106" s="2" t="s">
        <v>390</v>
      </c>
      <c r="X106" s="35" t="s">
        <v>390</v>
      </c>
    </row>
    <row r="107" spans="1:24" s="60" customFormat="1" ht="12" outlineLevel="1" x14ac:dyDescent="0.2">
      <c r="A107" s="51" t="s">
        <v>151</v>
      </c>
      <c r="B107" s="226" t="s">
        <v>141</v>
      </c>
      <c r="C107" s="227"/>
      <c r="D107" s="227"/>
      <c r="E107" s="227"/>
      <c r="F107" s="227"/>
      <c r="G107" s="227"/>
      <c r="H107" s="228"/>
      <c r="I107" s="52" t="s">
        <v>16</v>
      </c>
      <c r="J107" s="2" t="s">
        <v>390</v>
      </c>
      <c r="K107" s="2" t="s">
        <v>390</v>
      </c>
      <c r="L107" s="17" t="s">
        <v>390</v>
      </c>
      <c r="M107" s="38" t="s">
        <v>390</v>
      </c>
      <c r="N107" s="2" t="s">
        <v>390</v>
      </c>
      <c r="O107" s="2" t="s">
        <v>390</v>
      </c>
      <c r="P107" s="2" t="s">
        <v>390</v>
      </c>
      <c r="Q107" s="2" t="s">
        <v>390</v>
      </c>
      <c r="R107" s="2" t="s">
        <v>390</v>
      </c>
      <c r="S107" s="2" t="s">
        <v>390</v>
      </c>
      <c r="T107" s="2" t="s">
        <v>390</v>
      </c>
      <c r="U107" s="2" t="s">
        <v>390</v>
      </c>
      <c r="V107" s="2" t="s">
        <v>390</v>
      </c>
      <c r="W107" s="2" t="s">
        <v>390</v>
      </c>
      <c r="X107" s="35" t="s">
        <v>390</v>
      </c>
    </row>
    <row r="108" spans="1:24" s="60" customFormat="1" ht="12.75" outlineLevel="1" x14ac:dyDescent="0.2">
      <c r="A108" s="51" t="s">
        <v>152</v>
      </c>
      <c r="B108" s="211" t="s">
        <v>153</v>
      </c>
      <c r="C108" s="212"/>
      <c r="D108" s="212"/>
      <c r="E108" s="212"/>
      <c r="F108" s="212"/>
      <c r="G108" s="212"/>
      <c r="H108" s="213"/>
      <c r="I108" s="52" t="s">
        <v>16</v>
      </c>
      <c r="J108" s="2">
        <v>0.89</v>
      </c>
      <c r="K108" s="3">
        <v>3.68</v>
      </c>
      <c r="L108" s="16">
        <v>3.68</v>
      </c>
      <c r="M108" s="38">
        <v>0.78</v>
      </c>
      <c r="N108" s="2">
        <v>17.933</v>
      </c>
      <c r="O108" s="2">
        <v>0.78</v>
      </c>
      <c r="P108" s="2">
        <v>0.78</v>
      </c>
      <c r="Q108" s="2">
        <v>0.87</v>
      </c>
      <c r="R108" s="2">
        <v>0.87</v>
      </c>
      <c r="S108" s="2">
        <v>0.92</v>
      </c>
      <c r="T108" s="2">
        <v>0.92</v>
      </c>
      <c r="U108" s="2">
        <v>0.97</v>
      </c>
      <c r="V108" s="2">
        <v>0.97</v>
      </c>
      <c r="W108" s="3">
        <f t="shared" ref="W108:X109" si="43">M108+O108+Q108+S108+U108</f>
        <v>4.32</v>
      </c>
      <c r="X108" s="37">
        <f t="shared" si="43"/>
        <v>21.473000000000003</v>
      </c>
    </row>
    <row r="109" spans="1:24" s="60" customFormat="1" ht="12.75" x14ac:dyDescent="0.2">
      <c r="A109" s="51" t="s">
        <v>154</v>
      </c>
      <c r="B109" s="238" t="s">
        <v>155</v>
      </c>
      <c r="C109" s="239"/>
      <c r="D109" s="239"/>
      <c r="E109" s="239"/>
      <c r="F109" s="239"/>
      <c r="G109" s="239"/>
      <c r="H109" s="240"/>
      <c r="I109" s="52" t="s">
        <v>16</v>
      </c>
      <c r="J109" s="2">
        <v>36.659999999999954</v>
      </c>
      <c r="K109" s="2">
        <v>51.409999999999989</v>
      </c>
      <c r="L109" s="17">
        <v>23.644000000000009</v>
      </c>
      <c r="M109" s="38">
        <f>M81+M96</f>
        <v>28.966470000000008</v>
      </c>
      <c r="N109" s="2">
        <v>27.521739</v>
      </c>
      <c r="O109" s="2">
        <f>O81+O96</f>
        <v>23.203080000000021</v>
      </c>
      <c r="P109" s="2">
        <f>P81+P96</f>
        <v>28.376220000000011</v>
      </c>
      <c r="Q109" s="2">
        <f t="shared" ref="Q109" si="44">Q81+Q96</f>
        <v>46.770563679999995</v>
      </c>
      <c r="R109" s="2">
        <f t="shared" ref="R109:S109" si="45">R81+R96</f>
        <v>52.181668120000026</v>
      </c>
      <c r="S109" s="2">
        <f t="shared" si="45"/>
        <v>49.626220771199939</v>
      </c>
      <c r="T109" s="2">
        <f t="shared" ref="T109:U109" si="46">T81+T96</f>
        <v>49.626220771199939</v>
      </c>
      <c r="U109" s="2">
        <f t="shared" si="46"/>
        <v>51.832469602047887</v>
      </c>
      <c r="V109" s="2">
        <f t="shared" ref="V109" si="47">V81+V96</f>
        <v>51.832469602047887</v>
      </c>
      <c r="W109" s="3">
        <f t="shared" si="43"/>
        <v>200.39880405324786</v>
      </c>
      <c r="X109" s="37">
        <f t="shared" si="43"/>
        <v>209.53831749324789</v>
      </c>
    </row>
    <row r="110" spans="1:24" s="60" customFormat="1" ht="24" customHeight="1" x14ac:dyDescent="0.2">
      <c r="A110" s="51" t="s">
        <v>156</v>
      </c>
      <c r="B110" s="189" t="s">
        <v>157</v>
      </c>
      <c r="C110" s="190"/>
      <c r="D110" s="190"/>
      <c r="E110" s="190"/>
      <c r="F110" s="190"/>
      <c r="G110" s="190"/>
      <c r="H110" s="191"/>
      <c r="I110" s="52" t="s">
        <v>16</v>
      </c>
      <c r="J110" s="2" t="s">
        <v>390</v>
      </c>
      <c r="K110" s="2" t="s">
        <v>390</v>
      </c>
      <c r="L110" s="17" t="s">
        <v>390</v>
      </c>
      <c r="M110" s="38" t="s">
        <v>390</v>
      </c>
      <c r="N110" s="2" t="s">
        <v>390</v>
      </c>
      <c r="O110" s="2" t="s">
        <v>390</v>
      </c>
      <c r="P110" s="2" t="s">
        <v>390</v>
      </c>
      <c r="Q110" s="2" t="s">
        <v>390</v>
      </c>
      <c r="R110" s="2" t="s">
        <v>390</v>
      </c>
      <c r="S110" s="2" t="s">
        <v>390</v>
      </c>
      <c r="T110" s="2" t="s">
        <v>390</v>
      </c>
      <c r="U110" s="2" t="s">
        <v>390</v>
      </c>
      <c r="V110" s="2" t="s">
        <v>390</v>
      </c>
      <c r="W110" s="2" t="s">
        <v>390</v>
      </c>
      <c r="X110" s="35" t="s">
        <v>390</v>
      </c>
    </row>
    <row r="111" spans="1:24" s="60" customFormat="1" ht="24" customHeight="1" outlineLevel="2" x14ac:dyDescent="0.2">
      <c r="A111" s="51" t="s">
        <v>158</v>
      </c>
      <c r="B111" s="220" t="s">
        <v>20</v>
      </c>
      <c r="C111" s="221"/>
      <c r="D111" s="221"/>
      <c r="E111" s="221"/>
      <c r="F111" s="221"/>
      <c r="G111" s="221"/>
      <c r="H111" s="222"/>
      <c r="I111" s="52" t="s">
        <v>16</v>
      </c>
      <c r="J111" s="2" t="s">
        <v>390</v>
      </c>
      <c r="K111" s="2" t="s">
        <v>390</v>
      </c>
      <c r="L111" s="17" t="s">
        <v>390</v>
      </c>
      <c r="M111" s="38" t="s">
        <v>390</v>
      </c>
      <c r="N111" s="2" t="s">
        <v>390</v>
      </c>
      <c r="O111" s="2" t="s">
        <v>390</v>
      </c>
      <c r="P111" s="2" t="s">
        <v>390</v>
      </c>
      <c r="Q111" s="2" t="s">
        <v>390</v>
      </c>
      <c r="R111" s="2" t="s">
        <v>390</v>
      </c>
      <c r="S111" s="2" t="s">
        <v>390</v>
      </c>
      <c r="T111" s="2" t="s">
        <v>390</v>
      </c>
      <c r="U111" s="2" t="s">
        <v>390</v>
      </c>
      <c r="V111" s="2" t="s">
        <v>390</v>
      </c>
      <c r="W111" s="2" t="s">
        <v>390</v>
      </c>
      <c r="X111" s="35" t="s">
        <v>390</v>
      </c>
    </row>
    <row r="112" spans="1:24" s="60" customFormat="1" ht="24" customHeight="1" outlineLevel="2" x14ac:dyDescent="0.2">
      <c r="A112" s="51" t="s">
        <v>159</v>
      </c>
      <c r="B112" s="220" t="s">
        <v>22</v>
      </c>
      <c r="C112" s="221"/>
      <c r="D112" s="221"/>
      <c r="E112" s="221"/>
      <c r="F112" s="221"/>
      <c r="G112" s="221"/>
      <c r="H112" s="222"/>
      <c r="I112" s="52" t="s">
        <v>16</v>
      </c>
      <c r="J112" s="2" t="s">
        <v>390</v>
      </c>
      <c r="K112" s="2" t="s">
        <v>390</v>
      </c>
      <c r="L112" s="17" t="s">
        <v>390</v>
      </c>
      <c r="M112" s="38" t="s">
        <v>390</v>
      </c>
      <c r="N112" s="2" t="s">
        <v>390</v>
      </c>
      <c r="O112" s="2" t="s">
        <v>390</v>
      </c>
      <c r="P112" s="2" t="s">
        <v>390</v>
      </c>
      <c r="Q112" s="2" t="s">
        <v>390</v>
      </c>
      <c r="R112" s="2" t="s">
        <v>390</v>
      </c>
      <c r="S112" s="2" t="s">
        <v>390</v>
      </c>
      <c r="T112" s="2" t="s">
        <v>390</v>
      </c>
      <c r="U112" s="2" t="s">
        <v>390</v>
      </c>
      <c r="V112" s="2" t="s">
        <v>390</v>
      </c>
      <c r="W112" s="2" t="s">
        <v>390</v>
      </c>
      <c r="X112" s="35" t="s">
        <v>390</v>
      </c>
    </row>
    <row r="113" spans="1:24" s="60" customFormat="1" ht="24" customHeight="1" outlineLevel="2" x14ac:dyDescent="0.2">
      <c r="A113" s="51" t="s">
        <v>160</v>
      </c>
      <c r="B113" s="220" t="s">
        <v>24</v>
      </c>
      <c r="C113" s="221"/>
      <c r="D113" s="221"/>
      <c r="E113" s="221"/>
      <c r="F113" s="221"/>
      <c r="G113" s="221"/>
      <c r="H113" s="222"/>
      <c r="I113" s="52" t="s">
        <v>16</v>
      </c>
      <c r="J113" s="2" t="s">
        <v>390</v>
      </c>
      <c r="K113" s="2" t="s">
        <v>390</v>
      </c>
      <c r="L113" s="17" t="s">
        <v>390</v>
      </c>
      <c r="M113" s="38" t="s">
        <v>390</v>
      </c>
      <c r="N113" s="2" t="s">
        <v>390</v>
      </c>
      <c r="O113" s="2" t="s">
        <v>390</v>
      </c>
      <c r="P113" s="2" t="s">
        <v>390</v>
      </c>
      <c r="Q113" s="2" t="s">
        <v>390</v>
      </c>
      <c r="R113" s="2" t="s">
        <v>390</v>
      </c>
      <c r="S113" s="2" t="s">
        <v>390</v>
      </c>
      <c r="T113" s="2" t="s">
        <v>390</v>
      </c>
      <c r="U113" s="2" t="s">
        <v>390</v>
      </c>
      <c r="V113" s="2" t="s">
        <v>390</v>
      </c>
      <c r="W113" s="2" t="s">
        <v>390</v>
      </c>
      <c r="X113" s="35" t="s">
        <v>390</v>
      </c>
    </row>
    <row r="114" spans="1:24" s="60" customFormat="1" ht="12" x14ac:dyDescent="0.2">
      <c r="A114" s="51" t="s">
        <v>161</v>
      </c>
      <c r="B114" s="186" t="s">
        <v>26</v>
      </c>
      <c r="C114" s="187"/>
      <c r="D114" s="187"/>
      <c r="E114" s="187"/>
      <c r="F114" s="187"/>
      <c r="G114" s="187"/>
      <c r="H114" s="188"/>
      <c r="I114" s="52" t="s">
        <v>16</v>
      </c>
      <c r="J114" s="2" t="s">
        <v>390</v>
      </c>
      <c r="K114" s="2" t="s">
        <v>390</v>
      </c>
      <c r="L114" s="17" t="s">
        <v>390</v>
      </c>
      <c r="M114" s="38" t="s">
        <v>390</v>
      </c>
      <c r="N114" s="2" t="s">
        <v>390</v>
      </c>
      <c r="O114" s="2" t="s">
        <v>390</v>
      </c>
      <c r="P114" s="2" t="s">
        <v>390</v>
      </c>
      <c r="Q114" s="2" t="s">
        <v>390</v>
      </c>
      <c r="R114" s="2" t="s">
        <v>390</v>
      </c>
      <c r="S114" s="2" t="s">
        <v>390</v>
      </c>
      <c r="T114" s="2" t="s">
        <v>390</v>
      </c>
      <c r="U114" s="2" t="s">
        <v>390</v>
      </c>
      <c r="V114" s="2" t="s">
        <v>390</v>
      </c>
      <c r="W114" s="2" t="s">
        <v>390</v>
      </c>
      <c r="X114" s="35" t="s">
        <v>390</v>
      </c>
    </row>
    <row r="115" spans="1:24" s="60" customFormat="1" ht="12.75" x14ac:dyDescent="0.2">
      <c r="A115" s="51" t="s">
        <v>162</v>
      </c>
      <c r="B115" s="186" t="s">
        <v>28</v>
      </c>
      <c r="C115" s="187"/>
      <c r="D115" s="187"/>
      <c r="E115" s="187"/>
      <c r="F115" s="187"/>
      <c r="G115" s="187"/>
      <c r="H115" s="188"/>
      <c r="I115" s="52" t="s">
        <v>16</v>
      </c>
      <c r="J115" s="2">
        <v>18.329999999999998</v>
      </c>
      <c r="K115" s="2">
        <v>32.170000000000009</v>
      </c>
      <c r="L115" s="17">
        <v>22.109000000000002</v>
      </c>
      <c r="M115" s="38">
        <f>M87</f>
        <v>20.932170000000013</v>
      </c>
      <c r="N115" s="2">
        <v>20.838999999999999</v>
      </c>
      <c r="O115" s="2">
        <f>O87</f>
        <v>24.04418000000004</v>
      </c>
      <c r="P115" s="2">
        <f>P87</f>
        <v>24.04418000000004</v>
      </c>
      <c r="Q115" s="2">
        <v>26.079620000000002</v>
      </c>
      <c r="R115" s="2">
        <v>26.079620000000002</v>
      </c>
      <c r="S115" s="2">
        <v>28.706620000000001</v>
      </c>
      <c r="T115" s="2">
        <v>28.706620000000001</v>
      </c>
      <c r="U115" s="2">
        <v>29.292619999999999</v>
      </c>
      <c r="V115" s="2">
        <v>29.292619999999999</v>
      </c>
      <c r="W115" s="3">
        <f t="shared" ref="W115:X115" si="48">M115+O115+Q115+S115+U115</f>
        <v>129.05521000000005</v>
      </c>
      <c r="X115" s="37">
        <f t="shared" si="48"/>
        <v>128.96204000000006</v>
      </c>
    </row>
    <row r="116" spans="1:24" s="60" customFormat="1" ht="12.75" x14ac:dyDescent="0.2">
      <c r="A116" s="51" t="s">
        <v>163</v>
      </c>
      <c r="B116" s="186" t="s">
        <v>30</v>
      </c>
      <c r="C116" s="187"/>
      <c r="D116" s="187"/>
      <c r="E116" s="187"/>
      <c r="F116" s="187"/>
      <c r="G116" s="187"/>
      <c r="H116" s="188"/>
      <c r="I116" s="52" t="s">
        <v>16</v>
      </c>
      <c r="J116" s="2" t="s">
        <v>390</v>
      </c>
      <c r="K116" s="2" t="s">
        <v>390</v>
      </c>
      <c r="L116" s="17" t="s">
        <v>390</v>
      </c>
      <c r="M116" s="38" t="s">
        <v>390</v>
      </c>
      <c r="N116" s="2" t="s">
        <v>390</v>
      </c>
      <c r="O116" s="2" t="s">
        <v>390</v>
      </c>
      <c r="P116" s="2" t="s">
        <v>390</v>
      </c>
      <c r="Q116" s="2" t="s">
        <v>390</v>
      </c>
      <c r="R116" s="2" t="s">
        <v>390</v>
      </c>
      <c r="S116" s="2" t="s">
        <v>390</v>
      </c>
      <c r="T116" s="2" t="s">
        <v>390</v>
      </c>
      <c r="U116" s="2" t="s">
        <v>390</v>
      </c>
      <c r="V116" s="2" t="s">
        <v>390</v>
      </c>
      <c r="W116" s="3" t="s">
        <v>390</v>
      </c>
      <c r="X116" s="37" t="s">
        <v>390</v>
      </c>
    </row>
    <row r="117" spans="1:24" s="60" customFormat="1" ht="12.75" x14ac:dyDescent="0.2">
      <c r="A117" s="51" t="s">
        <v>164</v>
      </c>
      <c r="B117" s="186" t="s">
        <v>32</v>
      </c>
      <c r="C117" s="187"/>
      <c r="D117" s="187"/>
      <c r="E117" s="187"/>
      <c r="F117" s="187"/>
      <c r="G117" s="187"/>
      <c r="H117" s="188"/>
      <c r="I117" s="52" t="s">
        <v>16</v>
      </c>
      <c r="J117" s="2">
        <v>0.2</v>
      </c>
      <c r="K117" s="3">
        <v>11.14</v>
      </c>
      <c r="L117" s="17">
        <v>0</v>
      </c>
      <c r="M117" s="38">
        <f>M96</f>
        <v>2.9000000000000004</v>
      </c>
      <c r="N117" s="2">
        <v>-1.6562609999999971</v>
      </c>
      <c r="O117" s="2">
        <f>O96</f>
        <v>2.9000000000000004</v>
      </c>
      <c r="P117" s="2">
        <f>P96</f>
        <v>2.9000000000000004</v>
      </c>
      <c r="Q117" s="2">
        <f t="shared" ref="Q117" si="49">Q96</f>
        <v>3.17</v>
      </c>
      <c r="R117" s="2">
        <f t="shared" ref="R117:S117" si="50">R96</f>
        <v>3.17</v>
      </c>
      <c r="S117" s="2">
        <f t="shared" si="50"/>
        <v>3.3100000000000005</v>
      </c>
      <c r="T117" s="2">
        <f t="shared" ref="T117:V117" si="51">T96</f>
        <v>3.3100000000000005</v>
      </c>
      <c r="U117" s="2">
        <f t="shared" ref="U117" si="52">U96</f>
        <v>3.46</v>
      </c>
      <c r="V117" s="2">
        <f t="shared" si="51"/>
        <v>3.46</v>
      </c>
      <c r="W117" s="3">
        <f t="shared" ref="W117:X117" si="53">M117+O117+Q117+S117+U117</f>
        <v>15.740000000000002</v>
      </c>
      <c r="X117" s="37">
        <f t="shared" si="53"/>
        <v>11.183739000000003</v>
      </c>
    </row>
    <row r="118" spans="1:24" s="60" customFormat="1" ht="12.75" x14ac:dyDescent="0.2">
      <c r="A118" s="51" t="s">
        <v>165</v>
      </c>
      <c r="B118" s="186" t="s">
        <v>34</v>
      </c>
      <c r="C118" s="187"/>
      <c r="D118" s="187"/>
      <c r="E118" s="187"/>
      <c r="F118" s="187"/>
      <c r="G118" s="187"/>
      <c r="H118" s="188"/>
      <c r="I118" s="52" t="s">
        <v>16</v>
      </c>
      <c r="J118" s="2" t="s">
        <v>390</v>
      </c>
      <c r="K118" s="2" t="s">
        <v>390</v>
      </c>
      <c r="L118" s="17" t="s">
        <v>390</v>
      </c>
      <c r="M118" s="38" t="s">
        <v>390</v>
      </c>
      <c r="N118" s="2" t="s">
        <v>390</v>
      </c>
      <c r="O118" s="2" t="s">
        <v>390</v>
      </c>
      <c r="P118" s="2" t="s">
        <v>390</v>
      </c>
      <c r="Q118" s="2" t="s">
        <v>390</v>
      </c>
      <c r="R118" s="2" t="s">
        <v>390</v>
      </c>
      <c r="S118" s="2" t="s">
        <v>390</v>
      </c>
      <c r="T118" s="2" t="s">
        <v>390</v>
      </c>
      <c r="U118" s="2" t="s">
        <v>390</v>
      </c>
      <c r="V118" s="2" t="s">
        <v>390</v>
      </c>
      <c r="W118" s="3" t="s">
        <v>390</v>
      </c>
      <c r="X118" s="37" t="s">
        <v>390</v>
      </c>
    </row>
    <row r="119" spans="1:24" s="60" customFormat="1" ht="12.75" x14ac:dyDescent="0.2">
      <c r="A119" s="51" t="s">
        <v>166</v>
      </c>
      <c r="B119" s="186" t="s">
        <v>36</v>
      </c>
      <c r="C119" s="187"/>
      <c r="D119" s="187"/>
      <c r="E119" s="187"/>
      <c r="F119" s="187"/>
      <c r="G119" s="187"/>
      <c r="H119" s="188"/>
      <c r="I119" s="52" t="s">
        <v>16</v>
      </c>
      <c r="J119" s="2" t="s">
        <v>390</v>
      </c>
      <c r="K119" s="2" t="s">
        <v>390</v>
      </c>
      <c r="L119" s="17" t="s">
        <v>390</v>
      </c>
      <c r="M119" s="38" t="s">
        <v>390</v>
      </c>
      <c r="N119" s="2" t="s">
        <v>390</v>
      </c>
      <c r="O119" s="2" t="s">
        <v>390</v>
      </c>
      <c r="P119" s="2" t="s">
        <v>390</v>
      </c>
      <c r="Q119" s="2" t="s">
        <v>390</v>
      </c>
      <c r="R119" s="2" t="s">
        <v>390</v>
      </c>
      <c r="S119" s="2" t="s">
        <v>390</v>
      </c>
      <c r="T119" s="2" t="s">
        <v>390</v>
      </c>
      <c r="U119" s="2" t="s">
        <v>390</v>
      </c>
      <c r="V119" s="2" t="s">
        <v>390</v>
      </c>
      <c r="W119" s="3" t="s">
        <v>390</v>
      </c>
      <c r="X119" s="37" t="s">
        <v>390</v>
      </c>
    </row>
    <row r="120" spans="1:24" s="60" customFormat="1" ht="24" customHeight="1" x14ac:dyDescent="0.2">
      <c r="A120" s="51" t="s">
        <v>167</v>
      </c>
      <c r="B120" s="189" t="s">
        <v>38</v>
      </c>
      <c r="C120" s="190"/>
      <c r="D120" s="190"/>
      <c r="E120" s="190"/>
      <c r="F120" s="190"/>
      <c r="G120" s="190"/>
      <c r="H120" s="191"/>
      <c r="I120" s="52" t="s">
        <v>16</v>
      </c>
      <c r="J120" s="2" t="s">
        <v>390</v>
      </c>
      <c r="K120" s="2" t="s">
        <v>390</v>
      </c>
      <c r="L120" s="17" t="s">
        <v>390</v>
      </c>
      <c r="M120" s="38" t="s">
        <v>390</v>
      </c>
      <c r="N120" s="2" t="s">
        <v>390</v>
      </c>
      <c r="O120" s="2" t="s">
        <v>390</v>
      </c>
      <c r="P120" s="2" t="s">
        <v>390</v>
      </c>
      <c r="Q120" s="2" t="s">
        <v>390</v>
      </c>
      <c r="R120" s="2" t="s">
        <v>390</v>
      </c>
      <c r="S120" s="2" t="s">
        <v>390</v>
      </c>
      <c r="T120" s="2" t="s">
        <v>390</v>
      </c>
      <c r="U120" s="2" t="s">
        <v>390</v>
      </c>
      <c r="V120" s="2" t="s">
        <v>390</v>
      </c>
      <c r="W120" s="3" t="s">
        <v>390</v>
      </c>
      <c r="X120" s="37" t="s">
        <v>390</v>
      </c>
    </row>
    <row r="121" spans="1:24" s="60" customFormat="1" ht="12.75" outlineLevel="1" x14ac:dyDescent="0.2">
      <c r="A121" s="51" t="s">
        <v>168</v>
      </c>
      <c r="B121" s="211" t="s">
        <v>40</v>
      </c>
      <c r="C121" s="212"/>
      <c r="D121" s="212"/>
      <c r="E121" s="212"/>
      <c r="F121" s="212"/>
      <c r="G121" s="212"/>
      <c r="H121" s="213"/>
      <c r="I121" s="52" t="s">
        <v>16</v>
      </c>
      <c r="J121" s="2" t="s">
        <v>390</v>
      </c>
      <c r="K121" s="2" t="s">
        <v>390</v>
      </c>
      <c r="L121" s="17" t="s">
        <v>390</v>
      </c>
      <c r="M121" s="38" t="s">
        <v>390</v>
      </c>
      <c r="N121" s="2" t="s">
        <v>390</v>
      </c>
      <c r="O121" s="2" t="s">
        <v>390</v>
      </c>
      <c r="P121" s="2" t="s">
        <v>390</v>
      </c>
      <c r="Q121" s="2" t="s">
        <v>390</v>
      </c>
      <c r="R121" s="2" t="s">
        <v>390</v>
      </c>
      <c r="S121" s="2" t="s">
        <v>390</v>
      </c>
      <c r="T121" s="2" t="s">
        <v>390</v>
      </c>
      <c r="U121" s="2" t="s">
        <v>390</v>
      </c>
      <c r="V121" s="2" t="s">
        <v>390</v>
      </c>
      <c r="W121" s="3" t="s">
        <v>390</v>
      </c>
      <c r="X121" s="37" t="s">
        <v>390</v>
      </c>
    </row>
    <row r="122" spans="1:24" s="60" customFormat="1" ht="12.75" outlineLevel="1" x14ac:dyDescent="0.2">
      <c r="A122" s="51" t="s">
        <v>169</v>
      </c>
      <c r="B122" s="211" t="s">
        <v>42</v>
      </c>
      <c r="C122" s="212"/>
      <c r="D122" s="212"/>
      <c r="E122" s="212"/>
      <c r="F122" s="212"/>
      <c r="G122" s="212"/>
      <c r="H122" s="213"/>
      <c r="I122" s="52" t="s">
        <v>16</v>
      </c>
      <c r="J122" s="2" t="s">
        <v>390</v>
      </c>
      <c r="K122" s="2" t="s">
        <v>390</v>
      </c>
      <c r="L122" s="17" t="s">
        <v>390</v>
      </c>
      <c r="M122" s="38" t="s">
        <v>390</v>
      </c>
      <c r="N122" s="2" t="s">
        <v>390</v>
      </c>
      <c r="O122" s="2" t="s">
        <v>390</v>
      </c>
      <c r="P122" s="2" t="s">
        <v>390</v>
      </c>
      <c r="Q122" s="2" t="s">
        <v>390</v>
      </c>
      <c r="R122" s="2" t="s">
        <v>390</v>
      </c>
      <c r="S122" s="2" t="s">
        <v>390</v>
      </c>
      <c r="T122" s="2" t="s">
        <v>390</v>
      </c>
      <c r="U122" s="2" t="s">
        <v>390</v>
      </c>
      <c r="V122" s="2" t="s">
        <v>390</v>
      </c>
      <c r="W122" s="3" t="s">
        <v>390</v>
      </c>
      <c r="X122" s="37" t="s">
        <v>390</v>
      </c>
    </row>
    <row r="123" spans="1:24" s="60" customFormat="1" ht="12.75" x14ac:dyDescent="0.2">
      <c r="A123" s="51" t="s">
        <v>170</v>
      </c>
      <c r="B123" s="186" t="s">
        <v>44</v>
      </c>
      <c r="C123" s="187"/>
      <c r="D123" s="187"/>
      <c r="E123" s="187"/>
      <c r="F123" s="187"/>
      <c r="G123" s="187"/>
      <c r="H123" s="188"/>
      <c r="I123" s="52" t="s">
        <v>16</v>
      </c>
      <c r="J123" s="2">
        <v>2.04</v>
      </c>
      <c r="K123" s="3">
        <v>8.1</v>
      </c>
      <c r="L123" s="17">
        <v>1.5350000000000072</v>
      </c>
      <c r="M123" s="38">
        <f>M109-M115-M117</f>
        <v>5.1342999999999943</v>
      </c>
      <c r="N123" s="2">
        <v>8.3389999999999986</v>
      </c>
      <c r="O123" s="2">
        <f>O109-O115-O117</f>
        <v>-3.741100000000019</v>
      </c>
      <c r="P123" s="2">
        <f>P109-P115-P117</f>
        <v>1.4320399999999704</v>
      </c>
      <c r="Q123" s="2">
        <f t="shared" ref="Q123" si="54">Q109-Q115-Q117</f>
        <v>17.520943679999995</v>
      </c>
      <c r="R123" s="2">
        <f t="shared" ref="R123:S123" si="55">R109-R115-R117</f>
        <v>22.932048120000026</v>
      </c>
      <c r="S123" s="2">
        <f t="shared" si="55"/>
        <v>17.609600771199936</v>
      </c>
      <c r="T123" s="2">
        <f t="shared" ref="T123:V123" si="56">T109-T115-T117</f>
        <v>17.609600771199936</v>
      </c>
      <c r="U123" s="2">
        <f t="shared" ref="U123" si="57">U109-U115-U117</f>
        <v>19.079849602047886</v>
      </c>
      <c r="V123" s="2">
        <f t="shared" si="56"/>
        <v>19.079849602047886</v>
      </c>
      <c r="W123" s="3">
        <f t="shared" ref="W123:X123" si="58">M123+O123+Q123+S123+U123</f>
        <v>55.603594053247789</v>
      </c>
      <c r="X123" s="37">
        <f t="shared" si="58"/>
        <v>69.392538493247827</v>
      </c>
    </row>
    <row r="124" spans="1:24" s="60" customFormat="1" ht="12.75" x14ac:dyDescent="0.2">
      <c r="A124" s="51" t="s">
        <v>171</v>
      </c>
      <c r="B124" s="238" t="s">
        <v>172</v>
      </c>
      <c r="C124" s="239"/>
      <c r="D124" s="239"/>
      <c r="E124" s="239"/>
      <c r="F124" s="239"/>
      <c r="G124" s="239"/>
      <c r="H124" s="240"/>
      <c r="I124" s="52" t="s">
        <v>16</v>
      </c>
      <c r="J124" s="2">
        <v>7.79</v>
      </c>
      <c r="K124" s="3">
        <v>12.57</v>
      </c>
      <c r="L124" s="16">
        <v>7.59</v>
      </c>
      <c r="M124" s="38">
        <f>M130+M132+M138</f>
        <v>9.2234799999999986</v>
      </c>
      <c r="N124" s="2">
        <v>7.0129999999999999</v>
      </c>
      <c r="O124" s="2">
        <f>O130+O132+O138</f>
        <v>5.8976699999999962</v>
      </c>
      <c r="P124" s="2">
        <f>P130+P132+P138</f>
        <v>6.9322979999999941</v>
      </c>
      <c r="Q124" s="2">
        <f t="shared" ref="Q124" si="59">Q130+Q132+Q138</f>
        <v>11.754808735999999</v>
      </c>
      <c r="R124" s="2">
        <f t="shared" ref="R124:S124" si="60">R130+R132+R138</f>
        <v>12.837029624000005</v>
      </c>
      <c r="S124" s="2">
        <f t="shared" si="60"/>
        <v>11.800540154239988</v>
      </c>
      <c r="T124" s="2">
        <f t="shared" ref="T124:V124" si="61">T130+T132+T138</f>
        <v>11.800540154239988</v>
      </c>
      <c r="U124" s="2">
        <f t="shared" ref="U124" si="62">U130+U132+U138</f>
        <v>12.124589920409576</v>
      </c>
      <c r="V124" s="2">
        <f t="shared" si="61"/>
        <v>12.124589920409576</v>
      </c>
      <c r="W124" s="3">
        <f t="shared" ref="W124:X124" si="63">M124+O124+Q124+S124+U124</f>
        <v>50.80108881064956</v>
      </c>
      <c r="X124" s="37">
        <f t="shared" si="63"/>
        <v>50.707457698649563</v>
      </c>
    </row>
    <row r="125" spans="1:24" s="60" customFormat="1" ht="12" x14ac:dyDescent="0.2">
      <c r="A125" s="51" t="s">
        <v>173</v>
      </c>
      <c r="B125" s="186" t="s">
        <v>18</v>
      </c>
      <c r="C125" s="187"/>
      <c r="D125" s="187"/>
      <c r="E125" s="187"/>
      <c r="F125" s="187"/>
      <c r="G125" s="187"/>
      <c r="H125" s="188"/>
      <c r="I125" s="52" t="s">
        <v>16</v>
      </c>
      <c r="J125" s="2" t="s">
        <v>390</v>
      </c>
      <c r="K125" s="2" t="s">
        <v>390</v>
      </c>
      <c r="L125" s="17" t="s">
        <v>390</v>
      </c>
      <c r="M125" s="38" t="s">
        <v>390</v>
      </c>
      <c r="N125" s="2" t="s">
        <v>390</v>
      </c>
      <c r="O125" s="2" t="s">
        <v>390</v>
      </c>
      <c r="P125" s="2" t="s">
        <v>390</v>
      </c>
      <c r="Q125" s="2" t="s">
        <v>390</v>
      </c>
      <c r="R125" s="2" t="s">
        <v>390</v>
      </c>
      <c r="S125" s="2" t="s">
        <v>390</v>
      </c>
      <c r="T125" s="2" t="s">
        <v>390</v>
      </c>
      <c r="U125" s="2" t="s">
        <v>390</v>
      </c>
      <c r="V125" s="2" t="s">
        <v>390</v>
      </c>
      <c r="W125" s="2" t="s">
        <v>390</v>
      </c>
      <c r="X125" s="35" t="s">
        <v>390</v>
      </c>
    </row>
    <row r="126" spans="1:24" s="60" customFormat="1" ht="24" customHeight="1" outlineLevel="1" x14ac:dyDescent="0.2">
      <c r="A126" s="51" t="s">
        <v>174</v>
      </c>
      <c r="B126" s="220" t="s">
        <v>20</v>
      </c>
      <c r="C126" s="221"/>
      <c r="D126" s="221"/>
      <c r="E126" s="221"/>
      <c r="F126" s="221"/>
      <c r="G126" s="221"/>
      <c r="H126" s="222"/>
      <c r="I126" s="52" t="s">
        <v>16</v>
      </c>
      <c r="J126" s="2" t="s">
        <v>390</v>
      </c>
      <c r="K126" s="2" t="s">
        <v>390</v>
      </c>
      <c r="L126" s="17" t="s">
        <v>390</v>
      </c>
      <c r="M126" s="38" t="s">
        <v>390</v>
      </c>
      <c r="N126" s="2" t="s">
        <v>390</v>
      </c>
      <c r="O126" s="2" t="s">
        <v>390</v>
      </c>
      <c r="P126" s="2" t="s">
        <v>390</v>
      </c>
      <c r="Q126" s="2" t="s">
        <v>390</v>
      </c>
      <c r="R126" s="2" t="s">
        <v>390</v>
      </c>
      <c r="S126" s="2" t="s">
        <v>390</v>
      </c>
      <c r="T126" s="2" t="s">
        <v>390</v>
      </c>
      <c r="U126" s="2" t="s">
        <v>390</v>
      </c>
      <c r="V126" s="2" t="s">
        <v>390</v>
      </c>
      <c r="W126" s="3" t="s">
        <v>390</v>
      </c>
      <c r="X126" s="37" t="s">
        <v>390</v>
      </c>
    </row>
    <row r="127" spans="1:24" s="60" customFormat="1" ht="24" customHeight="1" outlineLevel="1" x14ac:dyDescent="0.2">
      <c r="A127" s="51" t="s">
        <v>175</v>
      </c>
      <c r="B127" s="220" t="s">
        <v>22</v>
      </c>
      <c r="C127" s="221"/>
      <c r="D127" s="221"/>
      <c r="E127" s="221"/>
      <c r="F127" s="221"/>
      <c r="G127" s="221"/>
      <c r="H127" s="222"/>
      <c r="I127" s="52" t="s">
        <v>16</v>
      </c>
      <c r="J127" s="2" t="s">
        <v>390</v>
      </c>
      <c r="K127" s="2" t="s">
        <v>390</v>
      </c>
      <c r="L127" s="17" t="s">
        <v>390</v>
      </c>
      <c r="M127" s="38" t="s">
        <v>390</v>
      </c>
      <c r="N127" s="2" t="s">
        <v>390</v>
      </c>
      <c r="O127" s="2" t="s">
        <v>390</v>
      </c>
      <c r="P127" s="2" t="s">
        <v>390</v>
      </c>
      <c r="Q127" s="2" t="s">
        <v>390</v>
      </c>
      <c r="R127" s="2" t="s">
        <v>390</v>
      </c>
      <c r="S127" s="2" t="s">
        <v>390</v>
      </c>
      <c r="T127" s="2" t="s">
        <v>390</v>
      </c>
      <c r="U127" s="2" t="s">
        <v>390</v>
      </c>
      <c r="V127" s="2" t="s">
        <v>390</v>
      </c>
      <c r="W127" s="3" t="s">
        <v>390</v>
      </c>
      <c r="X127" s="37" t="s">
        <v>390</v>
      </c>
    </row>
    <row r="128" spans="1:24" s="60" customFormat="1" ht="24" customHeight="1" outlineLevel="1" x14ac:dyDescent="0.2">
      <c r="A128" s="51" t="s">
        <v>176</v>
      </c>
      <c r="B128" s="220" t="s">
        <v>24</v>
      </c>
      <c r="C128" s="221"/>
      <c r="D128" s="221"/>
      <c r="E128" s="221"/>
      <c r="F128" s="221"/>
      <c r="G128" s="221"/>
      <c r="H128" s="222"/>
      <c r="I128" s="52" t="s">
        <v>16</v>
      </c>
      <c r="J128" s="2" t="s">
        <v>390</v>
      </c>
      <c r="K128" s="2" t="s">
        <v>390</v>
      </c>
      <c r="L128" s="17" t="s">
        <v>390</v>
      </c>
      <c r="M128" s="38" t="s">
        <v>390</v>
      </c>
      <c r="N128" s="2" t="s">
        <v>390</v>
      </c>
      <c r="O128" s="2" t="s">
        <v>390</v>
      </c>
      <c r="P128" s="2" t="s">
        <v>390</v>
      </c>
      <c r="Q128" s="2" t="s">
        <v>390</v>
      </c>
      <c r="R128" s="2" t="s">
        <v>390</v>
      </c>
      <c r="S128" s="2" t="s">
        <v>390</v>
      </c>
      <c r="T128" s="2" t="s">
        <v>390</v>
      </c>
      <c r="U128" s="2" t="s">
        <v>390</v>
      </c>
      <c r="V128" s="2" t="s">
        <v>390</v>
      </c>
      <c r="W128" s="3" t="s">
        <v>390</v>
      </c>
      <c r="X128" s="37" t="s">
        <v>390</v>
      </c>
    </row>
    <row r="129" spans="1:24" s="60" customFormat="1" ht="12.75" x14ac:dyDescent="0.2">
      <c r="A129" s="51" t="s">
        <v>177</v>
      </c>
      <c r="B129" s="186" t="s">
        <v>178</v>
      </c>
      <c r="C129" s="187"/>
      <c r="D129" s="187"/>
      <c r="E129" s="187"/>
      <c r="F129" s="187"/>
      <c r="G129" s="187"/>
      <c r="H129" s="188"/>
      <c r="I129" s="52" t="s">
        <v>16</v>
      </c>
      <c r="J129" s="2" t="s">
        <v>390</v>
      </c>
      <c r="K129" s="2" t="s">
        <v>390</v>
      </c>
      <c r="L129" s="17" t="s">
        <v>390</v>
      </c>
      <c r="M129" s="38" t="s">
        <v>390</v>
      </c>
      <c r="N129" s="2" t="s">
        <v>390</v>
      </c>
      <c r="O129" s="2" t="s">
        <v>390</v>
      </c>
      <c r="P129" s="2" t="s">
        <v>390</v>
      </c>
      <c r="Q129" s="2" t="s">
        <v>390</v>
      </c>
      <c r="R129" s="2" t="s">
        <v>390</v>
      </c>
      <c r="S129" s="2" t="s">
        <v>390</v>
      </c>
      <c r="T129" s="2" t="s">
        <v>390</v>
      </c>
      <c r="U129" s="2" t="s">
        <v>390</v>
      </c>
      <c r="V129" s="2" t="s">
        <v>390</v>
      </c>
      <c r="W129" s="3" t="s">
        <v>390</v>
      </c>
      <c r="X129" s="37" t="s">
        <v>390</v>
      </c>
    </row>
    <row r="130" spans="1:24" s="60" customFormat="1" ht="12.75" x14ac:dyDescent="0.2">
      <c r="A130" s="51" t="s">
        <v>179</v>
      </c>
      <c r="B130" s="186" t="s">
        <v>180</v>
      </c>
      <c r="C130" s="187"/>
      <c r="D130" s="187"/>
      <c r="E130" s="187"/>
      <c r="F130" s="187"/>
      <c r="G130" s="187"/>
      <c r="H130" s="188"/>
      <c r="I130" s="52" t="s">
        <v>16</v>
      </c>
      <c r="J130" s="2">
        <v>6.86</v>
      </c>
      <c r="K130" s="3">
        <v>7.87</v>
      </c>
      <c r="L130" s="16">
        <v>7.13</v>
      </c>
      <c r="M130" s="38">
        <v>7.6166200000000002</v>
      </c>
      <c r="N130" s="2">
        <v>4.1677999999999997</v>
      </c>
      <c r="O130" s="2">
        <v>6.0658899999999996</v>
      </c>
      <c r="P130" s="2">
        <v>6.0658899999999996</v>
      </c>
      <c r="Q130" s="2">
        <v>7.6166200000000002</v>
      </c>
      <c r="R130" s="2">
        <v>7.6166200000000002</v>
      </c>
      <c r="S130" s="2">
        <v>7.6166200000000002</v>
      </c>
      <c r="T130" s="2">
        <v>7.6166200000000002</v>
      </c>
      <c r="U130" s="2">
        <v>7.6166200000000002</v>
      </c>
      <c r="V130" s="2">
        <v>7.6166200000000002</v>
      </c>
      <c r="W130" s="3">
        <f t="shared" ref="W130:X130" si="64">M130+O130+Q130+S130+U130</f>
        <v>36.53237</v>
      </c>
      <c r="X130" s="37">
        <f t="shared" si="64"/>
        <v>33.083550000000002</v>
      </c>
    </row>
    <row r="131" spans="1:24" s="60" customFormat="1" ht="12.75" x14ac:dyDescent="0.2">
      <c r="A131" s="51" t="s">
        <v>181</v>
      </c>
      <c r="B131" s="186" t="s">
        <v>182</v>
      </c>
      <c r="C131" s="187"/>
      <c r="D131" s="187"/>
      <c r="E131" s="187"/>
      <c r="F131" s="187"/>
      <c r="G131" s="187"/>
      <c r="H131" s="188"/>
      <c r="I131" s="52" t="s">
        <v>16</v>
      </c>
      <c r="J131" s="2" t="s">
        <v>390</v>
      </c>
      <c r="K131" s="2" t="s">
        <v>390</v>
      </c>
      <c r="L131" s="17" t="s">
        <v>390</v>
      </c>
      <c r="M131" s="38" t="s">
        <v>390</v>
      </c>
      <c r="N131" s="2" t="s">
        <v>390</v>
      </c>
      <c r="O131" s="2" t="s">
        <v>390</v>
      </c>
      <c r="P131" s="2" t="s">
        <v>390</v>
      </c>
      <c r="Q131" s="2" t="s">
        <v>390</v>
      </c>
      <c r="R131" s="2" t="s">
        <v>390</v>
      </c>
      <c r="S131" s="2" t="s">
        <v>390</v>
      </c>
      <c r="T131" s="2" t="s">
        <v>390</v>
      </c>
      <c r="U131" s="2" t="s">
        <v>390</v>
      </c>
      <c r="V131" s="2" t="s">
        <v>390</v>
      </c>
      <c r="W131" s="3" t="s">
        <v>390</v>
      </c>
      <c r="X131" s="37" t="s">
        <v>390</v>
      </c>
    </row>
    <row r="132" spans="1:24" s="60" customFormat="1" ht="12.75" x14ac:dyDescent="0.2">
      <c r="A132" s="51" t="s">
        <v>183</v>
      </c>
      <c r="B132" s="186" t="s">
        <v>184</v>
      </c>
      <c r="C132" s="187"/>
      <c r="D132" s="187"/>
      <c r="E132" s="187"/>
      <c r="F132" s="187"/>
      <c r="G132" s="187"/>
      <c r="H132" s="188"/>
      <c r="I132" s="52" t="s">
        <v>16</v>
      </c>
      <c r="J132" s="2">
        <v>0.03</v>
      </c>
      <c r="K132" s="3">
        <v>2.72</v>
      </c>
      <c r="L132" s="16">
        <v>0</v>
      </c>
      <c r="M132" s="38">
        <f>M117*20%</f>
        <v>0.58000000000000007</v>
      </c>
      <c r="N132" s="2">
        <v>0</v>
      </c>
      <c r="O132" s="2">
        <f>O117*20%</f>
        <v>0.58000000000000007</v>
      </c>
      <c r="P132" s="2">
        <f>P117*20%</f>
        <v>0.58000000000000007</v>
      </c>
      <c r="Q132" s="2">
        <f t="shared" ref="Q132" si="65">Q117*20%</f>
        <v>0.63400000000000001</v>
      </c>
      <c r="R132" s="2">
        <f t="shared" ref="R132:S132" si="66">R117*20%</f>
        <v>0.63400000000000001</v>
      </c>
      <c r="S132" s="2">
        <f t="shared" si="66"/>
        <v>0.66200000000000014</v>
      </c>
      <c r="T132" s="2">
        <f t="shared" ref="T132:V132" si="67">T117*20%</f>
        <v>0.66200000000000014</v>
      </c>
      <c r="U132" s="2">
        <f t="shared" ref="U132" si="68">U117*20%</f>
        <v>0.69200000000000006</v>
      </c>
      <c r="V132" s="2">
        <f t="shared" si="67"/>
        <v>0.69200000000000006</v>
      </c>
      <c r="W132" s="3">
        <f t="shared" ref="W132:X132" si="69">M132+O132+Q132+S132+U132</f>
        <v>3.1480000000000006</v>
      </c>
      <c r="X132" s="37">
        <f t="shared" si="69"/>
        <v>2.5680000000000001</v>
      </c>
    </row>
    <row r="133" spans="1:24" s="60" customFormat="1" ht="12.75" x14ac:dyDescent="0.2">
      <c r="A133" s="51" t="s">
        <v>185</v>
      </c>
      <c r="B133" s="186" t="s">
        <v>186</v>
      </c>
      <c r="C133" s="187"/>
      <c r="D133" s="187"/>
      <c r="E133" s="187"/>
      <c r="F133" s="187"/>
      <c r="G133" s="187"/>
      <c r="H133" s="188"/>
      <c r="I133" s="52" t="s">
        <v>16</v>
      </c>
      <c r="J133" s="2" t="s">
        <v>390</v>
      </c>
      <c r="K133" s="2" t="s">
        <v>390</v>
      </c>
      <c r="L133" s="17" t="s">
        <v>390</v>
      </c>
      <c r="M133" s="38" t="s">
        <v>390</v>
      </c>
      <c r="N133" s="2" t="s">
        <v>390</v>
      </c>
      <c r="O133" s="2" t="s">
        <v>390</v>
      </c>
      <c r="P133" s="2" t="s">
        <v>390</v>
      </c>
      <c r="Q133" s="2" t="s">
        <v>390</v>
      </c>
      <c r="R133" s="2" t="s">
        <v>390</v>
      </c>
      <c r="S133" s="2" t="s">
        <v>390</v>
      </c>
      <c r="T133" s="2" t="s">
        <v>390</v>
      </c>
      <c r="U133" s="2" t="s">
        <v>390</v>
      </c>
      <c r="V133" s="2" t="s">
        <v>390</v>
      </c>
      <c r="W133" s="3" t="s">
        <v>390</v>
      </c>
      <c r="X133" s="37" t="s">
        <v>390</v>
      </c>
    </row>
    <row r="134" spans="1:24" s="60" customFormat="1" ht="12.75" x14ac:dyDescent="0.2">
      <c r="A134" s="51" t="s">
        <v>187</v>
      </c>
      <c r="B134" s="186" t="s">
        <v>188</v>
      </c>
      <c r="C134" s="187"/>
      <c r="D134" s="187"/>
      <c r="E134" s="187"/>
      <c r="F134" s="187"/>
      <c r="G134" s="187"/>
      <c r="H134" s="188"/>
      <c r="I134" s="52" t="s">
        <v>16</v>
      </c>
      <c r="J134" s="2" t="s">
        <v>390</v>
      </c>
      <c r="K134" s="2" t="s">
        <v>390</v>
      </c>
      <c r="L134" s="17" t="s">
        <v>390</v>
      </c>
      <c r="M134" s="38" t="s">
        <v>390</v>
      </c>
      <c r="N134" s="2" t="s">
        <v>390</v>
      </c>
      <c r="O134" s="2" t="s">
        <v>390</v>
      </c>
      <c r="P134" s="2" t="s">
        <v>390</v>
      </c>
      <c r="Q134" s="2" t="s">
        <v>390</v>
      </c>
      <c r="R134" s="2" t="s">
        <v>390</v>
      </c>
      <c r="S134" s="2" t="s">
        <v>390</v>
      </c>
      <c r="T134" s="2" t="s">
        <v>390</v>
      </c>
      <c r="U134" s="2" t="s">
        <v>390</v>
      </c>
      <c r="V134" s="2" t="s">
        <v>390</v>
      </c>
      <c r="W134" s="3" t="s">
        <v>390</v>
      </c>
      <c r="X134" s="37" t="s">
        <v>390</v>
      </c>
    </row>
    <row r="135" spans="1:24" s="60" customFormat="1" ht="24" customHeight="1" x14ac:dyDescent="0.2">
      <c r="A135" s="51" t="s">
        <v>189</v>
      </c>
      <c r="B135" s="189" t="s">
        <v>38</v>
      </c>
      <c r="C135" s="190"/>
      <c r="D135" s="190"/>
      <c r="E135" s="190"/>
      <c r="F135" s="190"/>
      <c r="G135" s="190"/>
      <c r="H135" s="191"/>
      <c r="I135" s="52" t="s">
        <v>16</v>
      </c>
      <c r="J135" s="2" t="s">
        <v>390</v>
      </c>
      <c r="K135" s="2" t="s">
        <v>390</v>
      </c>
      <c r="L135" s="17" t="s">
        <v>390</v>
      </c>
      <c r="M135" s="38" t="s">
        <v>390</v>
      </c>
      <c r="N135" s="2" t="s">
        <v>390</v>
      </c>
      <c r="O135" s="2" t="s">
        <v>390</v>
      </c>
      <c r="P135" s="2" t="s">
        <v>390</v>
      </c>
      <c r="Q135" s="2" t="s">
        <v>390</v>
      </c>
      <c r="R135" s="2" t="s">
        <v>390</v>
      </c>
      <c r="S135" s="2" t="s">
        <v>390</v>
      </c>
      <c r="T135" s="2" t="s">
        <v>390</v>
      </c>
      <c r="U135" s="2" t="s">
        <v>390</v>
      </c>
      <c r="V135" s="2" t="s">
        <v>390</v>
      </c>
      <c r="W135" s="3" t="s">
        <v>390</v>
      </c>
      <c r="X135" s="37" t="s">
        <v>390</v>
      </c>
    </row>
    <row r="136" spans="1:24" s="60" customFormat="1" ht="12.75" outlineLevel="1" x14ac:dyDescent="0.2">
      <c r="A136" s="51" t="s">
        <v>190</v>
      </c>
      <c r="B136" s="211" t="s">
        <v>40</v>
      </c>
      <c r="C136" s="212"/>
      <c r="D136" s="212"/>
      <c r="E136" s="212"/>
      <c r="F136" s="212"/>
      <c r="G136" s="212"/>
      <c r="H136" s="213"/>
      <c r="I136" s="52" t="s">
        <v>16</v>
      </c>
      <c r="J136" s="2" t="s">
        <v>390</v>
      </c>
      <c r="K136" s="2" t="s">
        <v>390</v>
      </c>
      <c r="L136" s="17" t="s">
        <v>390</v>
      </c>
      <c r="M136" s="38" t="s">
        <v>390</v>
      </c>
      <c r="N136" s="2" t="s">
        <v>390</v>
      </c>
      <c r="O136" s="2" t="s">
        <v>390</v>
      </c>
      <c r="P136" s="2" t="s">
        <v>390</v>
      </c>
      <c r="Q136" s="2" t="s">
        <v>390</v>
      </c>
      <c r="R136" s="2" t="s">
        <v>390</v>
      </c>
      <c r="S136" s="2" t="s">
        <v>390</v>
      </c>
      <c r="T136" s="2" t="s">
        <v>390</v>
      </c>
      <c r="U136" s="2" t="s">
        <v>390</v>
      </c>
      <c r="V136" s="2" t="s">
        <v>390</v>
      </c>
      <c r="W136" s="3" t="s">
        <v>390</v>
      </c>
      <c r="X136" s="37" t="s">
        <v>390</v>
      </c>
    </row>
    <row r="137" spans="1:24" s="60" customFormat="1" ht="12.75" outlineLevel="1" x14ac:dyDescent="0.2">
      <c r="A137" s="51" t="s">
        <v>191</v>
      </c>
      <c r="B137" s="211" t="s">
        <v>42</v>
      </c>
      <c r="C137" s="212"/>
      <c r="D137" s="212"/>
      <c r="E137" s="212"/>
      <c r="F137" s="212"/>
      <c r="G137" s="212"/>
      <c r="H137" s="213"/>
      <c r="I137" s="52" t="s">
        <v>16</v>
      </c>
      <c r="J137" s="2" t="s">
        <v>390</v>
      </c>
      <c r="K137" s="2" t="s">
        <v>390</v>
      </c>
      <c r="L137" s="17" t="s">
        <v>390</v>
      </c>
      <c r="M137" s="38" t="s">
        <v>390</v>
      </c>
      <c r="N137" s="2" t="s">
        <v>390</v>
      </c>
      <c r="O137" s="2" t="s">
        <v>390</v>
      </c>
      <c r="P137" s="2" t="s">
        <v>390</v>
      </c>
      <c r="Q137" s="2" t="s">
        <v>390</v>
      </c>
      <c r="R137" s="2" t="s">
        <v>390</v>
      </c>
      <c r="S137" s="2" t="s">
        <v>390</v>
      </c>
      <c r="T137" s="2" t="s">
        <v>390</v>
      </c>
      <c r="U137" s="2" t="s">
        <v>390</v>
      </c>
      <c r="V137" s="2" t="s">
        <v>390</v>
      </c>
      <c r="W137" s="3" t="s">
        <v>390</v>
      </c>
      <c r="X137" s="37" t="s">
        <v>390</v>
      </c>
    </row>
    <row r="138" spans="1:24" s="60" customFormat="1" ht="12.75" x14ac:dyDescent="0.2">
      <c r="A138" s="51" t="s">
        <v>192</v>
      </c>
      <c r="B138" s="186" t="s">
        <v>193</v>
      </c>
      <c r="C138" s="187"/>
      <c r="D138" s="187"/>
      <c r="E138" s="187"/>
      <c r="F138" s="187"/>
      <c r="G138" s="187"/>
      <c r="H138" s="188"/>
      <c r="I138" s="52" t="s">
        <v>16</v>
      </c>
      <c r="J138" s="2">
        <v>0.9</v>
      </c>
      <c r="K138" s="3">
        <v>1.98</v>
      </c>
      <c r="L138" s="16">
        <v>0.45999999999999996</v>
      </c>
      <c r="M138" s="38">
        <f>M123*20%</f>
        <v>1.026859999999999</v>
      </c>
      <c r="N138" s="2">
        <v>2.8452000000000002</v>
      </c>
      <c r="O138" s="2">
        <f>O123*20%</f>
        <v>-0.74822000000000388</v>
      </c>
      <c r="P138" s="2">
        <f>P123*20%</f>
        <v>0.28640799999999411</v>
      </c>
      <c r="Q138" s="2">
        <f t="shared" ref="Q138" si="70">Q123*20%</f>
        <v>3.5041887359999992</v>
      </c>
      <c r="R138" s="2">
        <f t="shared" ref="R138:S138" si="71">R123*20%</f>
        <v>4.5864096240000052</v>
      </c>
      <c r="S138" s="2">
        <f t="shared" si="71"/>
        <v>3.5219201542399876</v>
      </c>
      <c r="T138" s="2">
        <f t="shared" ref="T138:U138" si="72">T123*20%</f>
        <v>3.5219201542399876</v>
      </c>
      <c r="U138" s="2">
        <f t="shared" si="72"/>
        <v>3.8159699204095774</v>
      </c>
      <c r="V138" s="2">
        <f t="shared" ref="V138" si="73">V123*20%</f>
        <v>3.8159699204095774</v>
      </c>
      <c r="W138" s="3">
        <f t="shared" ref="W138:X138" si="74">M138+O138+Q138+S138+U138</f>
        <v>11.12071881064956</v>
      </c>
      <c r="X138" s="37">
        <f t="shared" si="74"/>
        <v>15.055907698649564</v>
      </c>
    </row>
    <row r="139" spans="1:24" s="60" customFormat="1" ht="12.75" x14ac:dyDescent="0.2">
      <c r="A139" s="51" t="s">
        <v>194</v>
      </c>
      <c r="B139" s="238" t="s">
        <v>195</v>
      </c>
      <c r="C139" s="239"/>
      <c r="D139" s="239"/>
      <c r="E139" s="239"/>
      <c r="F139" s="239"/>
      <c r="G139" s="239"/>
      <c r="H139" s="240"/>
      <c r="I139" s="52" t="s">
        <v>16</v>
      </c>
      <c r="J139" s="2">
        <v>28.869999999999955</v>
      </c>
      <c r="K139" s="2">
        <v>38.840000000000003</v>
      </c>
      <c r="L139" s="17">
        <v>16.054000000000009</v>
      </c>
      <c r="M139" s="38">
        <f>M109-M124</f>
        <v>19.74299000000001</v>
      </c>
      <c r="N139" s="2">
        <v>20.508738999999998</v>
      </c>
      <c r="O139" s="2">
        <f>O109-O124</f>
        <v>17.305410000000023</v>
      </c>
      <c r="P139" s="2">
        <f>P109-P124</f>
        <v>21.443922000000015</v>
      </c>
      <c r="Q139" s="2">
        <f t="shared" ref="Q139" si="75">Q109-Q124</f>
        <v>35.015754943999994</v>
      </c>
      <c r="R139" s="2">
        <f t="shared" ref="R139:S139" si="76">R109-R124</f>
        <v>39.344638496000023</v>
      </c>
      <c r="S139" s="2">
        <f t="shared" si="76"/>
        <v>37.82568061695995</v>
      </c>
      <c r="T139" s="2">
        <f t="shared" ref="T139:U139" si="77">T109-T124</f>
        <v>37.82568061695995</v>
      </c>
      <c r="U139" s="2">
        <f t="shared" si="77"/>
        <v>39.70787968163831</v>
      </c>
      <c r="V139" s="2">
        <f t="shared" ref="V139" si="78">V109-V124</f>
        <v>39.70787968163831</v>
      </c>
      <c r="W139" s="3">
        <f t="shared" ref="W139:X139" si="79">M139+O139+Q139+S139+U139</f>
        <v>149.59771524259827</v>
      </c>
      <c r="X139" s="37">
        <f t="shared" si="79"/>
        <v>158.8308597945983</v>
      </c>
    </row>
    <row r="140" spans="1:24" s="60" customFormat="1" ht="12" x14ac:dyDescent="0.2">
      <c r="A140" s="51" t="s">
        <v>196</v>
      </c>
      <c r="B140" s="186" t="s">
        <v>18</v>
      </c>
      <c r="C140" s="187"/>
      <c r="D140" s="187"/>
      <c r="E140" s="187"/>
      <c r="F140" s="187"/>
      <c r="G140" s="187"/>
      <c r="H140" s="188"/>
      <c r="I140" s="52" t="s">
        <v>16</v>
      </c>
      <c r="J140" s="2" t="s">
        <v>390</v>
      </c>
      <c r="K140" s="2" t="s">
        <v>390</v>
      </c>
      <c r="L140" s="17" t="s">
        <v>390</v>
      </c>
      <c r="M140" s="38" t="s">
        <v>390</v>
      </c>
      <c r="N140" s="2" t="s">
        <v>390</v>
      </c>
      <c r="O140" s="2" t="s">
        <v>390</v>
      </c>
      <c r="P140" s="2" t="s">
        <v>390</v>
      </c>
      <c r="Q140" s="2" t="s">
        <v>390</v>
      </c>
      <c r="R140" s="2" t="s">
        <v>390</v>
      </c>
      <c r="S140" s="2" t="s">
        <v>390</v>
      </c>
      <c r="T140" s="2" t="s">
        <v>390</v>
      </c>
      <c r="U140" s="2" t="s">
        <v>390</v>
      </c>
      <c r="V140" s="2" t="s">
        <v>390</v>
      </c>
      <c r="W140" s="2" t="s">
        <v>390</v>
      </c>
      <c r="X140" s="35" t="s">
        <v>390</v>
      </c>
    </row>
    <row r="141" spans="1:24" s="60" customFormat="1" ht="24" customHeight="1" outlineLevel="1" x14ac:dyDescent="0.2">
      <c r="A141" s="51" t="s">
        <v>197</v>
      </c>
      <c r="B141" s="220" t="s">
        <v>20</v>
      </c>
      <c r="C141" s="221"/>
      <c r="D141" s="221"/>
      <c r="E141" s="221"/>
      <c r="F141" s="221"/>
      <c r="G141" s="221"/>
      <c r="H141" s="222"/>
      <c r="I141" s="52" t="s">
        <v>16</v>
      </c>
      <c r="J141" s="2" t="s">
        <v>390</v>
      </c>
      <c r="K141" s="2" t="s">
        <v>390</v>
      </c>
      <c r="L141" s="17" t="s">
        <v>390</v>
      </c>
      <c r="M141" s="38" t="s">
        <v>390</v>
      </c>
      <c r="N141" s="2" t="s">
        <v>390</v>
      </c>
      <c r="O141" s="2" t="s">
        <v>390</v>
      </c>
      <c r="P141" s="2" t="s">
        <v>390</v>
      </c>
      <c r="Q141" s="2" t="s">
        <v>390</v>
      </c>
      <c r="R141" s="2" t="s">
        <v>390</v>
      </c>
      <c r="S141" s="2" t="s">
        <v>390</v>
      </c>
      <c r="T141" s="2" t="s">
        <v>390</v>
      </c>
      <c r="U141" s="2" t="s">
        <v>390</v>
      </c>
      <c r="V141" s="2" t="s">
        <v>390</v>
      </c>
      <c r="W141" s="3" t="s">
        <v>390</v>
      </c>
      <c r="X141" s="37" t="s">
        <v>390</v>
      </c>
    </row>
    <row r="142" spans="1:24" s="60" customFormat="1" ht="24" customHeight="1" outlineLevel="1" x14ac:dyDescent="0.2">
      <c r="A142" s="51" t="s">
        <v>198</v>
      </c>
      <c r="B142" s="220" t="s">
        <v>22</v>
      </c>
      <c r="C142" s="221"/>
      <c r="D142" s="221"/>
      <c r="E142" s="221"/>
      <c r="F142" s="221"/>
      <c r="G142" s="221"/>
      <c r="H142" s="222"/>
      <c r="I142" s="52" t="s">
        <v>16</v>
      </c>
      <c r="J142" s="2" t="s">
        <v>390</v>
      </c>
      <c r="K142" s="2" t="s">
        <v>390</v>
      </c>
      <c r="L142" s="17" t="s">
        <v>390</v>
      </c>
      <c r="M142" s="38" t="s">
        <v>390</v>
      </c>
      <c r="N142" s="2" t="s">
        <v>390</v>
      </c>
      <c r="O142" s="2" t="s">
        <v>390</v>
      </c>
      <c r="P142" s="2" t="s">
        <v>390</v>
      </c>
      <c r="Q142" s="2" t="s">
        <v>390</v>
      </c>
      <c r="R142" s="2" t="s">
        <v>390</v>
      </c>
      <c r="S142" s="2" t="s">
        <v>390</v>
      </c>
      <c r="T142" s="2" t="s">
        <v>390</v>
      </c>
      <c r="U142" s="2" t="s">
        <v>390</v>
      </c>
      <c r="V142" s="2" t="s">
        <v>390</v>
      </c>
      <c r="W142" s="3" t="s">
        <v>390</v>
      </c>
      <c r="X142" s="37" t="s">
        <v>390</v>
      </c>
    </row>
    <row r="143" spans="1:24" s="60" customFormat="1" ht="24" customHeight="1" outlineLevel="1" x14ac:dyDescent="0.2">
      <c r="A143" s="51" t="s">
        <v>199</v>
      </c>
      <c r="B143" s="220" t="s">
        <v>24</v>
      </c>
      <c r="C143" s="221"/>
      <c r="D143" s="221"/>
      <c r="E143" s="221"/>
      <c r="F143" s="221"/>
      <c r="G143" s="221"/>
      <c r="H143" s="222"/>
      <c r="I143" s="52" t="s">
        <v>16</v>
      </c>
      <c r="J143" s="2" t="s">
        <v>390</v>
      </c>
      <c r="K143" s="2" t="s">
        <v>390</v>
      </c>
      <c r="L143" s="17" t="s">
        <v>390</v>
      </c>
      <c r="M143" s="38" t="s">
        <v>390</v>
      </c>
      <c r="N143" s="2" t="s">
        <v>390</v>
      </c>
      <c r="O143" s="2" t="s">
        <v>390</v>
      </c>
      <c r="P143" s="2" t="s">
        <v>390</v>
      </c>
      <c r="Q143" s="2" t="s">
        <v>390</v>
      </c>
      <c r="R143" s="2" t="s">
        <v>390</v>
      </c>
      <c r="S143" s="2" t="s">
        <v>390</v>
      </c>
      <c r="T143" s="2" t="s">
        <v>390</v>
      </c>
      <c r="U143" s="2" t="s">
        <v>390</v>
      </c>
      <c r="V143" s="2" t="s">
        <v>390</v>
      </c>
      <c r="W143" s="3" t="s">
        <v>390</v>
      </c>
      <c r="X143" s="37" t="s">
        <v>390</v>
      </c>
    </row>
    <row r="144" spans="1:24" s="60" customFormat="1" ht="12.75" x14ac:dyDescent="0.2">
      <c r="A144" s="51" t="s">
        <v>200</v>
      </c>
      <c r="B144" s="186" t="s">
        <v>26</v>
      </c>
      <c r="C144" s="187"/>
      <c r="D144" s="187"/>
      <c r="E144" s="187"/>
      <c r="F144" s="187"/>
      <c r="G144" s="187"/>
      <c r="H144" s="188"/>
      <c r="I144" s="52" t="s">
        <v>16</v>
      </c>
      <c r="J144" s="2" t="s">
        <v>390</v>
      </c>
      <c r="K144" s="2" t="s">
        <v>390</v>
      </c>
      <c r="L144" s="17" t="s">
        <v>390</v>
      </c>
      <c r="M144" s="38" t="s">
        <v>390</v>
      </c>
      <c r="N144" s="2" t="s">
        <v>390</v>
      </c>
      <c r="O144" s="2" t="s">
        <v>390</v>
      </c>
      <c r="P144" s="2" t="s">
        <v>390</v>
      </c>
      <c r="Q144" s="2" t="s">
        <v>390</v>
      </c>
      <c r="R144" s="2" t="s">
        <v>390</v>
      </c>
      <c r="S144" s="2" t="s">
        <v>390</v>
      </c>
      <c r="T144" s="2" t="s">
        <v>390</v>
      </c>
      <c r="U144" s="2" t="s">
        <v>390</v>
      </c>
      <c r="V144" s="2" t="s">
        <v>390</v>
      </c>
      <c r="W144" s="3" t="s">
        <v>390</v>
      </c>
      <c r="X144" s="37" t="s">
        <v>390</v>
      </c>
    </row>
    <row r="145" spans="1:24" s="60" customFormat="1" ht="12.75" x14ac:dyDescent="0.2">
      <c r="A145" s="51" t="s">
        <v>201</v>
      </c>
      <c r="B145" s="186" t="s">
        <v>28</v>
      </c>
      <c r="C145" s="187"/>
      <c r="D145" s="187"/>
      <c r="E145" s="187"/>
      <c r="F145" s="187"/>
      <c r="G145" s="187"/>
      <c r="H145" s="188"/>
      <c r="I145" s="52" t="s">
        <v>16</v>
      </c>
      <c r="J145" s="2">
        <v>11.469999999999999</v>
      </c>
      <c r="K145" s="2">
        <v>24.300000000000008</v>
      </c>
      <c r="L145" s="17">
        <v>15.52</v>
      </c>
      <c r="M145" s="38">
        <f t="shared" ref="M145:T145" si="80">M115-M130</f>
        <v>13.315550000000012</v>
      </c>
      <c r="N145" s="2">
        <v>16.671199999999999</v>
      </c>
      <c r="O145" s="2">
        <f t="shared" si="80"/>
        <v>17.97829000000004</v>
      </c>
      <c r="P145" s="2">
        <f t="shared" si="80"/>
        <v>17.97829000000004</v>
      </c>
      <c r="Q145" s="2">
        <f t="shared" si="80"/>
        <v>18.463000000000001</v>
      </c>
      <c r="R145" s="2">
        <f t="shared" si="80"/>
        <v>18.463000000000001</v>
      </c>
      <c r="S145" s="2">
        <f t="shared" si="80"/>
        <v>21.09</v>
      </c>
      <c r="T145" s="2">
        <f t="shared" si="80"/>
        <v>21.09</v>
      </c>
      <c r="U145" s="2">
        <f t="shared" ref="U145" si="81">U115-U130</f>
        <v>21.675999999999998</v>
      </c>
      <c r="V145" s="2">
        <f t="shared" ref="V145" si="82">V115-V130</f>
        <v>21.675999999999998</v>
      </c>
      <c r="W145" s="3">
        <f t="shared" ref="W145:X147" si="83">M145+O145+Q145+S145+U145</f>
        <v>92.522840000000059</v>
      </c>
      <c r="X145" s="37">
        <f t="shared" si="83"/>
        <v>95.878490000000042</v>
      </c>
    </row>
    <row r="146" spans="1:24" s="60" customFormat="1" ht="12.75" x14ac:dyDescent="0.2">
      <c r="A146" s="51" t="s">
        <v>202</v>
      </c>
      <c r="B146" s="186" t="s">
        <v>30</v>
      </c>
      <c r="C146" s="187"/>
      <c r="D146" s="187"/>
      <c r="E146" s="187"/>
      <c r="F146" s="187"/>
      <c r="G146" s="187"/>
      <c r="H146" s="188"/>
      <c r="I146" s="52" t="s">
        <v>16</v>
      </c>
      <c r="J146" s="2" t="s">
        <v>390</v>
      </c>
      <c r="K146" s="2" t="s">
        <v>390</v>
      </c>
      <c r="L146" s="17" t="s">
        <v>390</v>
      </c>
      <c r="M146" s="38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3">
        <f t="shared" si="83"/>
        <v>0</v>
      </c>
      <c r="X146" s="37">
        <f t="shared" si="83"/>
        <v>0</v>
      </c>
    </row>
    <row r="147" spans="1:24" s="60" customFormat="1" ht="12.75" x14ac:dyDescent="0.2">
      <c r="A147" s="51" t="s">
        <v>203</v>
      </c>
      <c r="B147" s="186" t="s">
        <v>32</v>
      </c>
      <c r="C147" s="187"/>
      <c r="D147" s="187"/>
      <c r="E147" s="187"/>
      <c r="F147" s="187"/>
      <c r="G147" s="187"/>
      <c r="H147" s="188"/>
      <c r="I147" s="52" t="s">
        <v>16</v>
      </c>
      <c r="J147" s="2">
        <v>0.17</v>
      </c>
      <c r="K147" s="2">
        <v>8.42</v>
      </c>
      <c r="L147" s="17">
        <v>0</v>
      </c>
      <c r="M147" s="38">
        <f>M117-M132</f>
        <v>2.3200000000000003</v>
      </c>
      <c r="N147" s="2">
        <v>-1.6562609999999971</v>
      </c>
      <c r="O147" s="2">
        <f>O117-O132</f>
        <v>2.3200000000000003</v>
      </c>
      <c r="P147" s="2">
        <f>P117-P132</f>
        <v>2.3200000000000003</v>
      </c>
      <c r="Q147" s="2">
        <v>7.6491081554001932</v>
      </c>
      <c r="R147" s="2">
        <v>7.6491081554001932</v>
      </c>
      <c r="S147" s="2">
        <v>7.9550724816162015</v>
      </c>
      <c r="T147" s="2">
        <v>7.9550724816162015</v>
      </c>
      <c r="U147" s="2">
        <v>8.2732753808808503</v>
      </c>
      <c r="V147" s="2">
        <v>8.2732753808808503</v>
      </c>
      <c r="W147" s="3">
        <f t="shared" si="83"/>
        <v>28.517456017897246</v>
      </c>
      <c r="X147" s="37">
        <f t="shared" si="83"/>
        <v>24.541195017897248</v>
      </c>
    </row>
    <row r="148" spans="1:24" s="60" customFormat="1" ht="12.75" x14ac:dyDescent="0.2">
      <c r="A148" s="51" t="s">
        <v>204</v>
      </c>
      <c r="B148" s="186" t="s">
        <v>34</v>
      </c>
      <c r="C148" s="187"/>
      <c r="D148" s="187"/>
      <c r="E148" s="187"/>
      <c r="F148" s="187"/>
      <c r="G148" s="187"/>
      <c r="H148" s="188"/>
      <c r="I148" s="52" t="s">
        <v>16</v>
      </c>
      <c r="J148" s="2" t="s">
        <v>390</v>
      </c>
      <c r="K148" s="2" t="s">
        <v>390</v>
      </c>
      <c r="L148" s="17" t="s">
        <v>390</v>
      </c>
      <c r="M148" s="38" t="s">
        <v>390</v>
      </c>
      <c r="N148" s="2" t="s">
        <v>390</v>
      </c>
      <c r="O148" s="2" t="s">
        <v>390</v>
      </c>
      <c r="P148" s="2" t="s">
        <v>390</v>
      </c>
      <c r="Q148" s="2" t="s">
        <v>390</v>
      </c>
      <c r="R148" s="2" t="s">
        <v>390</v>
      </c>
      <c r="S148" s="2" t="s">
        <v>390</v>
      </c>
      <c r="T148" s="2" t="s">
        <v>390</v>
      </c>
      <c r="U148" s="2" t="s">
        <v>390</v>
      </c>
      <c r="V148" s="2" t="s">
        <v>390</v>
      </c>
      <c r="W148" s="3" t="s">
        <v>390</v>
      </c>
      <c r="X148" s="37" t="s">
        <v>390</v>
      </c>
    </row>
    <row r="149" spans="1:24" s="60" customFormat="1" ht="12.75" x14ac:dyDescent="0.2">
      <c r="A149" s="51" t="s">
        <v>205</v>
      </c>
      <c r="B149" s="186" t="s">
        <v>36</v>
      </c>
      <c r="C149" s="187"/>
      <c r="D149" s="187"/>
      <c r="E149" s="187"/>
      <c r="F149" s="187"/>
      <c r="G149" s="187"/>
      <c r="H149" s="188"/>
      <c r="I149" s="52" t="s">
        <v>16</v>
      </c>
      <c r="J149" s="2" t="s">
        <v>390</v>
      </c>
      <c r="K149" s="2" t="s">
        <v>390</v>
      </c>
      <c r="L149" s="17" t="s">
        <v>390</v>
      </c>
      <c r="M149" s="38" t="s">
        <v>390</v>
      </c>
      <c r="N149" s="2" t="s">
        <v>390</v>
      </c>
      <c r="O149" s="2" t="s">
        <v>390</v>
      </c>
      <c r="P149" s="2" t="s">
        <v>390</v>
      </c>
      <c r="Q149" s="2" t="s">
        <v>390</v>
      </c>
      <c r="R149" s="2" t="s">
        <v>390</v>
      </c>
      <c r="S149" s="2" t="s">
        <v>390</v>
      </c>
      <c r="T149" s="2" t="s">
        <v>390</v>
      </c>
      <c r="U149" s="2" t="s">
        <v>390</v>
      </c>
      <c r="V149" s="2" t="s">
        <v>390</v>
      </c>
      <c r="W149" s="3" t="s">
        <v>390</v>
      </c>
      <c r="X149" s="37" t="s">
        <v>390</v>
      </c>
    </row>
    <row r="150" spans="1:24" s="60" customFormat="1" ht="24" customHeight="1" x14ac:dyDescent="0.2">
      <c r="A150" s="51" t="s">
        <v>206</v>
      </c>
      <c r="B150" s="189" t="s">
        <v>38</v>
      </c>
      <c r="C150" s="190"/>
      <c r="D150" s="190"/>
      <c r="E150" s="190"/>
      <c r="F150" s="190"/>
      <c r="G150" s="190"/>
      <c r="H150" s="191"/>
      <c r="I150" s="52" t="s">
        <v>16</v>
      </c>
      <c r="J150" s="2" t="s">
        <v>390</v>
      </c>
      <c r="K150" s="2" t="s">
        <v>390</v>
      </c>
      <c r="L150" s="17" t="s">
        <v>390</v>
      </c>
      <c r="M150" s="38" t="s">
        <v>390</v>
      </c>
      <c r="N150" s="2" t="s">
        <v>390</v>
      </c>
      <c r="O150" s="2" t="s">
        <v>390</v>
      </c>
      <c r="P150" s="2" t="s">
        <v>390</v>
      </c>
      <c r="Q150" s="2" t="s">
        <v>390</v>
      </c>
      <c r="R150" s="2" t="s">
        <v>390</v>
      </c>
      <c r="S150" s="2" t="s">
        <v>390</v>
      </c>
      <c r="T150" s="2" t="s">
        <v>390</v>
      </c>
      <c r="U150" s="2" t="s">
        <v>390</v>
      </c>
      <c r="V150" s="2" t="s">
        <v>390</v>
      </c>
      <c r="W150" s="3" t="s">
        <v>390</v>
      </c>
      <c r="X150" s="37" t="s">
        <v>390</v>
      </c>
    </row>
    <row r="151" spans="1:24" s="60" customFormat="1" ht="12.75" customHeight="1" outlineLevel="1" x14ac:dyDescent="0.2">
      <c r="A151" s="51" t="s">
        <v>207</v>
      </c>
      <c r="B151" s="211" t="s">
        <v>40</v>
      </c>
      <c r="C151" s="212"/>
      <c r="D151" s="212"/>
      <c r="E151" s="212"/>
      <c r="F151" s="212"/>
      <c r="G151" s="212"/>
      <c r="H151" s="213"/>
      <c r="I151" s="52" t="s">
        <v>16</v>
      </c>
      <c r="J151" s="2" t="s">
        <v>390</v>
      </c>
      <c r="K151" s="2" t="s">
        <v>390</v>
      </c>
      <c r="L151" s="17" t="s">
        <v>390</v>
      </c>
      <c r="M151" s="38" t="s">
        <v>390</v>
      </c>
      <c r="N151" s="2" t="s">
        <v>390</v>
      </c>
      <c r="O151" s="2" t="s">
        <v>390</v>
      </c>
      <c r="P151" s="2" t="s">
        <v>390</v>
      </c>
      <c r="Q151" s="2" t="s">
        <v>390</v>
      </c>
      <c r="R151" s="2" t="s">
        <v>390</v>
      </c>
      <c r="S151" s="2" t="s">
        <v>390</v>
      </c>
      <c r="T151" s="2" t="s">
        <v>390</v>
      </c>
      <c r="U151" s="2" t="s">
        <v>390</v>
      </c>
      <c r="V151" s="2" t="s">
        <v>390</v>
      </c>
      <c r="W151" s="3" t="s">
        <v>390</v>
      </c>
      <c r="X151" s="37" t="s">
        <v>390</v>
      </c>
    </row>
    <row r="152" spans="1:24" s="60" customFormat="1" ht="12.75" customHeight="1" outlineLevel="1" x14ac:dyDescent="0.2">
      <c r="A152" s="51" t="s">
        <v>208</v>
      </c>
      <c r="B152" s="211" t="s">
        <v>42</v>
      </c>
      <c r="C152" s="212"/>
      <c r="D152" s="212"/>
      <c r="E152" s="212"/>
      <c r="F152" s="212"/>
      <c r="G152" s="212"/>
      <c r="H152" s="213"/>
      <c r="I152" s="52" t="s">
        <v>16</v>
      </c>
      <c r="J152" s="2" t="s">
        <v>390</v>
      </c>
      <c r="K152" s="2" t="s">
        <v>390</v>
      </c>
      <c r="L152" s="17" t="s">
        <v>390</v>
      </c>
      <c r="M152" s="38" t="s">
        <v>390</v>
      </c>
      <c r="N152" s="2" t="s">
        <v>390</v>
      </c>
      <c r="O152" s="2" t="s">
        <v>390</v>
      </c>
      <c r="P152" s="2" t="s">
        <v>390</v>
      </c>
      <c r="Q152" s="2" t="s">
        <v>390</v>
      </c>
      <c r="R152" s="2" t="s">
        <v>390</v>
      </c>
      <c r="S152" s="2" t="s">
        <v>390</v>
      </c>
      <c r="T152" s="2" t="s">
        <v>390</v>
      </c>
      <c r="U152" s="2" t="s">
        <v>390</v>
      </c>
      <c r="V152" s="2" t="s">
        <v>390</v>
      </c>
      <c r="W152" s="3" t="s">
        <v>390</v>
      </c>
      <c r="X152" s="37" t="s">
        <v>390</v>
      </c>
    </row>
    <row r="153" spans="1:24" s="60" customFormat="1" ht="12.75" customHeight="1" x14ac:dyDescent="0.2">
      <c r="A153" s="51" t="s">
        <v>209</v>
      </c>
      <c r="B153" s="186" t="s">
        <v>44</v>
      </c>
      <c r="C153" s="187"/>
      <c r="D153" s="187"/>
      <c r="E153" s="187"/>
      <c r="F153" s="187"/>
      <c r="G153" s="187"/>
      <c r="H153" s="188"/>
      <c r="I153" s="52" t="s">
        <v>16</v>
      </c>
      <c r="J153" s="2">
        <v>1.1400000000000001</v>
      </c>
      <c r="K153" s="2">
        <v>6.1199999999999992</v>
      </c>
      <c r="L153" s="17">
        <v>0.53400000000000958</v>
      </c>
      <c r="M153" s="38">
        <v>4.3014600000000005</v>
      </c>
      <c r="N153" s="2">
        <v>5.4937999999999985</v>
      </c>
      <c r="O153" s="2">
        <v>4.3014600000000005</v>
      </c>
      <c r="P153" s="2">
        <v>4.3014600000000005</v>
      </c>
      <c r="Q153" s="2">
        <v>4.6524591360000009</v>
      </c>
      <c r="R153" s="2">
        <v>4.6524591360000009</v>
      </c>
      <c r="S153" s="2">
        <v>4.8385575014400013</v>
      </c>
      <c r="T153" s="2">
        <v>4.8385575014400013</v>
      </c>
      <c r="U153" s="2">
        <v>5.0320998014976013</v>
      </c>
      <c r="V153" s="2">
        <v>5.0320998014976013</v>
      </c>
      <c r="W153" s="3">
        <f t="shared" ref="W153:X155" si="84">M153+O153+Q153+S153+U153</f>
        <v>23.126036438937604</v>
      </c>
      <c r="X153" s="37">
        <f t="shared" si="84"/>
        <v>24.318376438937602</v>
      </c>
    </row>
    <row r="154" spans="1:24" s="95" customFormat="1" ht="12.75" customHeight="1" x14ac:dyDescent="0.25">
      <c r="A154" s="94" t="s">
        <v>210</v>
      </c>
      <c r="B154" s="241" t="s">
        <v>211</v>
      </c>
      <c r="C154" s="242"/>
      <c r="D154" s="242"/>
      <c r="E154" s="242"/>
      <c r="F154" s="242"/>
      <c r="G154" s="242"/>
      <c r="H154" s="243"/>
      <c r="I154" s="52" t="s">
        <v>16</v>
      </c>
      <c r="J154" s="19">
        <v>12.809999999999999</v>
      </c>
      <c r="K154" s="19">
        <v>13.69</v>
      </c>
      <c r="L154" s="136">
        <v>16.054000000000009</v>
      </c>
      <c r="M154" s="38">
        <v>13.3156</v>
      </c>
      <c r="N154" s="2">
        <v>20.508738999999998</v>
      </c>
      <c r="O154" s="2">
        <f>O155</f>
        <v>17.97829000000004</v>
      </c>
      <c r="P154" s="2">
        <f>P155</f>
        <v>17.97829000000004</v>
      </c>
      <c r="Q154" s="2">
        <f t="shared" ref="Q154:V154" si="85">Q155</f>
        <v>18.463000000000001</v>
      </c>
      <c r="R154" s="2">
        <f t="shared" si="85"/>
        <v>18.463000000000001</v>
      </c>
      <c r="S154" s="2">
        <f t="shared" si="85"/>
        <v>21.09</v>
      </c>
      <c r="T154" s="2">
        <f t="shared" si="85"/>
        <v>21.09</v>
      </c>
      <c r="U154" s="2">
        <f t="shared" si="85"/>
        <v>21.675999999999998</v>
      </c>
      <c r="V154" s="2">
        <f t="shared" si="85"/>
        <v>21.675999999999998</v>
      </c>
      <c r="W154" s="3">
        <f t="shared" si="84"/>
        <v>92.522890000000046</v>
      </c>
      <c r="X154" s="37">
        <f t="shared" si="84"/>
        <v>99.716029000000034</v>
      </c>
    </row>
    <row r="155" spans="1:24" s="95" customFormat="1" ht="12.75" customHeight="1" x14ac:dyDescent="0.25">
      <c r="A155" s="94" t="s">
        <v>212</v>
      </c>
      <c r="B155" s="244" t="s">
        <v>213</v>
      </c>
      <c r="C155" s="244"/>
      <c r="D155" s="244"/>
      <c r="E155" s="244"/>
      <c r="F155" s="244"/>
      <c r="G155" s="244"/>
      <c r="H155" s="244"/>
      <c r="I155" s="52" t="s">
        <v>16</v>
      </c>
      <c r="J155" s="20">
        <v>11.44</v>
      </c>
      <c r="K155" s="3">
        <v>13.69</v>
      </c>
      <c r="L155" s="16">
        <v>11.26</v>
      </c>
      <c r="M155" s="38">
        <v>13.3156</v>
      </c>
      <c r="N155" s="2">
        <v>0</v>
      </c>
      <c r="O155" s="2">
        <f>O145</f>
        <v>17.97829000000004</v>
      </c>
      <c r="P155" s="2">
        <f>P145</f>
        <v>17.97829000000004</v>
      </c>
      <c r="Q155" s="2">
        <f>Q145</f>
        <v>18.463000000000001</v>
      </c>
      <c r="R155" s="2">
        <f>R145</f>
        <v>18.463000000000001</v>
      </c>
      <c r="S155" s="2">
        <f t="shared" ref="S155" si="86">S145</f>
        <v>21.09</v>
      </c>
      <c r="T155" s="2">
        <f t="shared" ref="T155:V155" si="87">T145</f>
        <v>21.09</v>
      </c>
      <c r="U155" s="2">
        <f t="shared" ref="U155" si="88">U145</f>
        <v>21.675999999999998</v>
      </c>
      <c r="V155" s="2">
        <f t="shared" si="87"/>
        <v>21.675999999999998</v>
      </c>
      <c r="W155" s="3">
        <f t="shared" si="84"/>
        <v>92.522890000000046</v>
      </c>
      <c r="X155" s="37">
        <f>N155+P155+R155+T155+V155</f>
        <v>79.207290000000043</v>
      </c>
    </row>
    <row r="156" spans="1:24" s="95" customFormat="1" ht="12.75" customHeight="1" x14ac:dyDescent="0.25">
      <c r="A156" s="94" t="s">
        <v>214</v>
      </c>
      <c r="B156" s="244" t="s">
        <v>215</v>
      </c>
      <c r="C156" s="244"/>
      <c r="D156" s="244"/>
      <c r="E156" s="244"/>
      <c r="F156" s="244"/>
      <c r="G156" s="244"/>
      <c r="H156" s="244"/>
      <c r="I156" s="52" t="s">
        <v>16</v>
      </c>
      <c r="J156" s="2" t="s">
        <v>390</v>
      </c>
      <c r="K156" s="2" t="s">
        <v>390</v>
      </c>
      <c r="L156" s="17" t="s">
        <v>390</v>
      </c>
      <c r="M156" s="38" t="s">
        <v>390</v>
      </c>
      <c r="N156" s="2" t="s">
        <v>390</v>
      </c>
      <c r="O156" s="2" t="s">
        <v>390</v>
      </c>
      <c r="P156" s="2" t="s">
        <v>390</v>
      </c>
      <c r="Q156" s="2" t="s">
        <v>390</v>
      </c>
      <c r="R156" s="2" t="s">
        <v>390</v>
      </c>
      <c r="S156" s="2" t="s">
        <v>390</v>
      </c>
      <c r="T156" s="2" t="s">
        <v>390</v>
      </c>
      <c r="U156" s="2" t="s">
        <v>390</v>
      </c>
      <c r="V156" s="2" t="s">
        <v>390</v>
      </c>
      <c r="W156" s="3" t="s">
        <v>390</v>
      </c>
      <c r="X156" s="37" t="s">
        <v>390</v>
      </c>
    </row>
    <row r="157" spans="1:24" s="95" customFormat="1" ht="12.75" customHeight="1" x14ac:dyDescent="0.25">
      <c r="A157" s="94" t="s">
        <v>216</v>
      </c>
      <c r="B157" s="244" t="s">
        <v>217</v>
      </c>
      <c r="C157" s="244"/>
      <c r="D157" s="244"/>
      <c r="E157" s="244"/>
      <c r="F157" s="244"/>
      <c r="G157" s="244"/>
      <c r="H157" s="244"/>
      <c r="I157" s="52" t="s">
        <v>16</v>
      </c>
      <c r="J157" s="19">
        <v>0</v>
      </c>
      <c r="K157" s="3">
        <v>0</v>
      </c>
      <c r="L157" s="16">
        <v>0</v>
      </c>
      <c r="M157" s="38" t="s">
        <v>390</v>
      </c>
      <c r="N157" s="2" t="s">
        <v>390</v>
      </c>
      <c r="O157" s="2" t="s">
        <v>390</v>
      </c>
      <c r="P157" s="2" t="s">
        <v>390</v>
      </c>
      <c r="Q157" s="2" t="s">
        <v>390</v>
      </c>
      <c r="R157" s="2" t="s">
        <v>390</v>
      </c>
      <c r="S157" s="2" t="s">
        <v>390</v>
      </c>
      <c r="T157" s="2" t="s">
        <v>390</v>
      </c>
      <c r="U157" s="2" t="s">
        <v>390</v>
      </c>
      <c r="V157" s="2" t="s">
        <v>390</v>
      </c>
      <c r="W157" s="3" t="s">
        <v>390</v>
      </c>
      <c r="X157" s="37" t="s">
        <v>390</v>
      </c>
    </row>
    <row r="158" spans="1:24" s="95" customFormat="1" ht="12.75" customHeight="1" x14ac:dyDescent="0.25">
      <c r="A158" s="94" t="s">
        <v>218</v>
      </c>
      <c r="B158" s="244" t="s">
        <v>219</v>
      </c>
      <c r="C158" s="244"/>
      <c r="D158" s="244"/>
      <c r="E158" s="244"/>
      <c r="F158" s="244"/>
      <c r="G158" s="244"/>
      <c r="H158" s="244"/>
      <c r="I158" s="52" t="s">
        <v>16</v>
      </c>
      <c r="J158" s="19">
        <v>1.37</v>
      </c>
      <c r="K158" s="3">
        <v>0</v>
      </c>
      <c r="L158" s="16">
        <v>4.7940000000000094</v>
      </c>
      <c r="M158" s="38">
        <v>0</v>
      </c>
      <c r="N158" s="2">
        <v>20.508738999999998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3">
        <v>0</v>
      </c>
      <c r="X158" s="37">
        <v>0</v>
      </c>
    </row>
    <row r="159" spans="1:24" s="95" customFormat="1" ht="12.75" customHeight="1" x14ac:dyDescent="0.25">
      <c r="A159" s="94" t="s">
        <v>220</v>
      </c>
      <c r="B159" s="244" t="s">
        <v>107</v>
      </c>
      <c r="C159" s="244"/>
      <c r="D159" s="244"/>
      <c r="E159" s="244"/>
      <c r="F159" s="244"/>
      <c r="G159" s="244"/>
      <c r="H159" s="244"/>
      <c r="I159" s="52" t="s">
        <v>16</v>
      </c>
      <c r="J159" s="19">
        <v>73.539999999999949</v>
      </c>
      <c r="K159" s="19">
        <v>83.22</v>
      </c>
      <c r="L159" s="136">
        <v>53.701900000000009</v>
      </c>
      <c r="M159" s="96">
        <f>M108+M68</f>
        <v>70.070989999999995</v>
      </c>
      <c r="N159" s="19">
        <v>71.519739000000001</v>
      </c>
      <c r="O159" s="19">
        <f>O108+O68</f>
        <v>83.393339999999995</v>
      </c>
      <c r="P159" s="19">
        <f>P108+P68</f>
        <v>83.393339999999995</v>
      </c>
      <c r="Q159" s="19">
        <f t="shared" ref="Q159" si="89">Q108+Q68</f>
        <v>87.283553640000008</v>
      </c>
      <c r="R159" s="19">
        <f t="shared" ref="R159:S159" si="90">R108+R68</f>
        <v>87.283553640000008</v>
      </c>
      <c r="S159" s="19">
        <f t="shared" si="90"/>
        <v>122.48</v>
      </c>
      <c r="T159" s="19">
        <f t="shared" ref="T159:U160" si="91">T108+T68</f>
        <v>122.48</v>
      </c>
      <c r="U159" s="19">
        <f t="shared" si="91"/>
        <v>130.02000000000001</v>
      </c>
      <c r="V159" s="19">
        <f t="shared" ref="V159:V160" si="92">V108+V68</f>
        <v>130.02000000000001</v>
      </c>
      <c r="W159" s="3">
        <f t="shared" ref="W159:X159" si="93">M159+O159+Q159+S159+U159</f>
        <v>493.24788364000005</v>
      </c>
      <c r="X159" s="37">
        <f t="shared" si="93"/>
        <v>494.69663263999996</v>
      </c>
    </row>
    <row r="160" spans="1:24" s="95" customFormat="1" ht="21" customHeight="1" x14ac:dyDescent="0.25">
      <c r="A160" s="94" t="s">
        <v>221</v>
      </c>
      <c r="B160" s="244" t="s">
        <v>222</v>
      </c>
      <c r="C160" s="244"/>
      <c r="D160" s="244"/>
      <c r="E160" s="244"/>
      <c r="F160" s="244"/>
      <c r="G160" s="244"/>
      <c r="H160" s="244"/>
      <c r="I160" s="52" t="s">
        <v>16</v>
      </c>
      <c r="J160" s="19">
        <v>64.849999999999952</v>
      </c>
      <c r="K160" s="19">
        <v>80.319999999999993</v>
      </c>
      <c r="L160" s="136">
        <v>53.701900000000009</v>
      </c>
      <c r="M160" s="96">
        <f t="shared" ref="M160" si="94">M109+M69</f>
        <v>55.966470000000008</v>
      </c>
      <c r="N160" s="19">
        <v>71.519739000000001</v>
      </c>
      <c r="O160" s="19">
        <f t="shared" ref="O160:Q160" si="95">O109+O69</f>
        <v>57.073390000000025</v>
      </c>
      <c r="P160" s="19">
        <f t="shared" si="95"/>
        <v>62.246530000000014</v>
      </c>
      <c r="Q160" s="19">
        <f t="shared" si="95"/>
        <v>85.270563679999995</v>
      </c>
      <c r="R160" s="19">
        <f t="shared" ref="R160:S160" si="96">R109+R69</f>
        <v>90.681668120000026</v>
      </c>
      <c r="S160" s="19">
        <f t="shared" si="96"/>
        <v>88.226220771199934</v>
      </c>
      <c r="T160" s="19">
        <f t="shared" si="91"/>
        <v>88.226220771199934</v>
      </c>
      <c r="U160" s="19">
        <f t="shared" si="91"/>
        <v>90.432469602047888</v>
      </c>
      <c r="V160" s="19">
        <f t="shared" si="92"/>
        <v>90.432469602047888</v>
      </c>
      <c r="W160" s="3">
        <f t="shared" ref="W160:X160" si="97">M160+O160+Q160+S160+U160</f>
        <v>376.96911405324789</v>
      </c>
      <c r="X160" s="37">
        <f t="shared" si="97"/>
        <v>403.10662749324791</v>
      </c>
    </row>
    <row r="161" spans="1:24" s="95" customFormat="1" ht="12.75" customHeight="1" x14ac:dyDescent="0.25">
      <c r="A161" s="94" t="s">
        <v>223</v>
      </c>
      <c r="B161" s="244" t="s">
        <v>224</v>
      </c>
      <c r="C161" s="244"/>
      <c r="D161" s="244"/>
      <c r="E161" s="244"/>
      <c r="F161" s="244"/>
      <c r="G161" s="244"/>
      <c r="H161" s="244"/>
      <c r="I161" s="52" t="s">
        <v>16</v>
      </c>
      <c r="J161" s="20">
        <v>5.78</v>
      </c>
      <c r="K161" s="3">
        <v>2.9</v>
      </c>
      <c r="L161" s="16">
        <v>0</v>
      </c>
      <c r="M161" s="97" t="s">
        <v>390</v>
      </c>
      <c r="N161" s="20" t="s">
        <v>390</v>
      </c>
      <c r="O161" s="20" t="s">
        <v>390</v>
      </c>
      <c r="P161" s="20" t="s">
        <v>390</v>
      </c>
      <c r="Q161" s="20" t="s">
        <v>390</v>
      </c>
      <c r="R161" s="20" t="s">
        <v>390</v>
      </c>
      <c r="S161" s="20" t="s">
        <v>390</v>
      </c>
      <c r="T161" s="20" t="s">
        <v>390</v>
      </c>
      <c r="U161" s="20" t="s">
        <v>390</v>
      </c>
      <c r="V161" s="20" t="s">
        <v>390</v>
      </c>
      <c r="W161" s="3" t="s">
        <v>390</v>
      </c>
      <c r="X161" s="37" t="s">
        <v>390</v>
      </c>
    </row>
    <row r="162" spans="1:24" s="95" customFormat="1" ht="12.75" customHeight="1" x14ac:dyDescent="0.25">
      <c r="A162" s="94" t="s">
        <v>225</v>
      </c>
      <c r="B162" s="248" t="s">
        <v>226</v>
      </c>
      <c r="C162" s="248"/>
      <c r="D162" s="248"/>
      <c r="E162" s="248"/>
      <c r="F162" s="248"/>
      <c r="G162" s="248"/>
      <c r="H162" s="248"/>
      <c r="I162" s="52" t="s">
        <v>16</v>
      </c>
      <c r="J162" s="20">
        <v>5.78</v>
      </c>
      <c r="K162" s="3">
        <v>0</v>
      </c>
      <c r="L162" s="16">
        <v>0</v>
      </c>
      <c r="M162" s="97" t="s">
        <v>390</v>
      </c>
      <c r="N162" s="20" t="s">
        <v>390</v>
      </c>
      <c r="O162" s="20" t="s">
        <v>390</v>
      </c>
      <c r="P162" s="20" t="s">
        <v>390</v>
      </c>
      <c r="Q162" s="20" t="s">
        <v>390</v>
      </c>
      <c r="R162" s="20" t="s">
        <v>390</v>
      </c>
      <c r="S162" s="20" t="s">
        <v>390</v>
      </c>
      <c r="T162" s="20" t="s">
        <v>390</v>
      </c>
      <c r="U162" s="20" t="s">
        <v>390</v>
      </c>
      <c r="V162" s="20" t="s">
        <v>390</v>
      </c>
      <c r="W162" s="3" t="s">
        <v>390</v>
      </c>
      <c r="X162" s="37" t="s">
        <v>390</v>
      </c>
    </row>
    <row r="163" spans="1:24" s="95" customFormat="1" ht="12.75" customHeight="1" x14ac:dyDescent="0.25">
      <c r="A163" s="94" t="s">
        <v>227</v>
      </c>
      <c r="B163" s="244" t="s">
        <v>228</v>
      </c>
      <c r="C163" s="244"/>
      <c r="D163" s="244"/>
      <c r="E163" s="244"/>
      <c r="F163" s="244"/>
      <c r="G163" s="244"/>
      <c r="H163" s="244"/>
      <c r="I163" s="52" t="s">
        <v>16</v>
      </c>
      <c r="J163" s="20">
        <v>2.91</v>
      </c>
      <c r="K163" s="3">
        <v>0</v>
      </c>
      <c r="L163" s="16">
        <v>0</v>
      </c>
      <c r="M163" s="97" t="s">
        <v>390</v>
      </c>
      <c r="N163" s="20" t="s">
        <v>390</v>
      </c>
      <c r="O163" s="20" t="s">
        <v>390</v>
      </c>
      <c r="P163" s="20" t="s">
        <v>390</v>
      </c>
      <c r="Q163" s="20" t="s">
        <v>390</v>
      </c>
      <c r="R163" s="20" t="s">
        <v>390</v>
      </c>
      <c r="S163" s="20" t="s">
        <v>390</v>
      </c>
      <c r="T163" s="20" t="s">
        <v>390</v>
      </c>
      <c r="U163" s="20" t="s">
        <v>390</v>
      </c>
      <c r="V163" s="20" t="s">
        <v>390</v>
      </c>
      <c r="W163" s="3" t="s">
        <v>390</v>
      </c>
      <c r="X163" s="37" t="s">
        <v>390</v>
      </c>
    </row>
    <row r="164" spans="1:24" s="95" customFormat="1" ht="12.75" customHeight="1" x14ac:dyDescent="0.25">
      <c r="A164" s="94" t="s">
        <v>229</v>
      </c>
      <c r="B164" s="248" t="s">
        <v>230</v>
      </c>
      <c r="C164" s="248"/>
      <c r="D164" s="248"/>
      <c r="E164" s="248"/>
      <c r="F164" s="248"/>
      <c r="G164" s="248"/>
      <c r="H164" s="248"/>
      <c r="I164" s="52" t="s">
        <v>16</v>
      </c>
      <c r="J164" s="21">
        <v>2.91</v>
      </c>
      <c r="K164" s="3">
        <v>0</v>
      </c>
      <c r="L164" s="16">
        <v>0</v>
      </c>
      <c r="M164" s="39" t="s">
        <v>390</v>
      </c>
      <c r="N164" s="21" t="s">
        <v>390</v>
      </c>
      <c r="O164" s="21" t="s">
        <v>390</v>
      </c>
      <c r="P164" s="21" t="s">
        <v>390</v>
      </c>
      <c r="Q164" s="20" t="s">
        <v>390</v>
      </c>
      <c r="R164" s="20" t="s">
        <v>390</v>
      </c>
      <c r="S164" s="20" t="s">
        <v>390</v>
      </c>
      <c r="T164" s="20" t="s">
        <v>390</v>
      </c>
      <c r="U164" s="20" t="s">
        <v>390</v>
      </c>
      <c r="V164" s="20" t="s">
        <v>390</v>
      </c>
      <c r="W164" s="3" t="s">
        <v>390</v>
      </c>
      <c r="X164" s="37" t="s">
        <v>390</v>
      </c>
    </row>
    <row r="165" spans="1:24" s="95" customFormat="1" ht="21.75" customHeight="1" thickBot="1" x14ac:dyDescent="0.3">
      <c r="A165" s="98" t="s">
        <v>231</v>
      </c>
      <c r="B165" s="245" t="s">
        <v>232</v>
      </c>
      <c r="C165" s="245"/>
      <c r="D165" s="245"/>
      <c r="E165" s="245"/>
      <c r="F165" s="245"/>
      <c r="G165" s="245"/>
      <c r="H165" s="245"/>
      <c r="I165" s="99" t="s">
        <v>16</v>
      </c>
      <c r="J165" s="22">
        <v>4.4872783346183533E-2</v>
      </c>
      <c r="K165" s="22">
        <v>0</v>
      </c>
      <c r="L165" s="137">
        <v>0</v>
      </c>
      <c r="M165" s="100" t="s">
        <v>390</v>
      </c>
      <c r="N165" s="22" t="s">
        <v>390</v>
      </c>
      <c r="O165" s="22" t="s">
        <v>390</v>
      </c>
      <c r="P165" s="22" t="s">
        <v>390</v>
      </c>
      <c r="Q165" s="22" t="s">
        <v>390</v>
      </c>
      <c r="R165" s="22" t="s">
        <v>390</v>
      </c>
      <c r="S165" s="22" t="s">
        <v>390</v>
      </c>
      <c r="T165" s="22" t="s">
        <v>390</v>
      </c>
      <c r="U165" s="22" t="s">
        <v>390</v>
      </c>
      <c r="V165" s="22" t="s">
        <v>390</v>
      </c>
      <c r="W165" s="5" t="s">
        <v>390</v>
      </c>
      <c r="X165" s="151" t="s">
        <v>390</v>
      </c>
    </row>
    <row r="166" spans="1:24" s="95" customFormat="1" ht="18" customHeight="1" thickBot="1" x14ac:dyDescent="0.3">
      <c r="A166" s="249" t="s">
        <v>233</v>
      </c>
      <c r="B166" s="250"/>
      <c r="C166" s="250"/>
      <c r="D166" s="250"/>
      <c r="E166" s="250"/>
      <c r="F166" s="250"/>
      <c r="G166" s="250"/>
      <c r="H166" s="250"/>
      <c r="I166" s="250"/>
      <c r="J166" s="250"/>
      <c r="K166" s="250"/>
      <c r="L166" s="251"/>
      <c r="M166" s="143"/>
      <c r="N166" s="142"/>
      <c r="O166" s="143"/>
      <c r="P166" s="169"/>
      <c r="S166" s="101"/>
      <c r="T166" s="101"/>
      <c r="U166" s="101"/>
      <c r="V166" s="101"/>
      <c r="W166" s="102"/>
      <c r="X166" s="152"/>
    </row>
    <row r="167" spans="1:24" s="95" customFormat="1" ht="12.75" customHeight="1" x14ac:dyDescent="0.25">
      <c r="A167" s="103" t="s">
        <v>234</v>
      </c>
      <c r="B167" s="246" t="s">
        <v>235</v>
      </c>
      <c r="C167" s="246"/>
      <c r="D167" s="246"/>
      <c r="E167" s="246"/>
      <c r="F167" s="246"/>
      <c r="G167" s="246"/>
      <c r="H167" s="246"/>
      <c r="I167" s="91" t="s">
        <v>16</v>
      </c>
      <c r="J167" s="1">
        <v>252.2</v>
      </c>
      <c r="K167" s="14">
        <v>264.14</v>
      </c>
      <c r="L167" s="14">
        <v>271.20400000000001</v>
      </c>
      <c r="M167" s="57">
        <f t="shared" ref="M167:W167" si="98">M173+M175+M184</f>
        <v>328.09704132975997</v>
      </c>
      <c r="N167" s="1">
        <v>295.197</v>
      </c>
      <c r="O167" s="1">
        <f t="shared" ref="O167" si="99">O173+O175+O184</f>
        <v>384.03747258295039</v>
      </c>
      <c r="P167" s="1">
        <f t="shared" si="98"/>
        <v>384.03747258295039</v>
      </c>
      <c r="Q167" s="1">
        <f t="shared" ref="Q167" si="100">Q173+Q175+Q184</f>
        <v>403.1545556862684</v>
      </c>
      <c r="R167" s="1">
        <f t="shared" si="98"/>
        <v>403.1545556862684</v>
      </c>
      <c r="S167" s="1">
        <f t="shared" ref="S167" si="101">S173+S175+S184</f>
        <v>419.50921791371911</v>
      </c>
      <c r="T167" s="1">
        <f t="shared" si="98"/>
        <v>419.50921791371911</v>
      </c>
      <c r="U167" s="1">
        <f t="shared" ref="U167" si="102">U173+U175+U184</f>
        <v>436.5291066302679</v>
      </c>
      <c r="V167" s="1">
        <f t="shared" si="98"/>
        <v>436.5291066302679</v>
      </c>
      <c r="W167" s="1">
        <f t="shared" si="98"/>
        <v>1939.8652543592862</v>
      </c>
      <c r="X167" s="153" t="s">
        <v>390</v>
      </c>
    </row>
    <row r="168" spans="1:24" s="95" customFormat="1" ht="12.75" customHeight="1" x14ac:dyDescent="0.25">
      <c r="A168" s="94" t="s">
        <v>236</v>
      </c>
      <c r="B168" s="247" t="s">
        <v>237</v>
      </c>
      <c r="C168" s="247"/>
      <c r="D168" s="247"/>
      <c r="E168" s="247"/>
      <c r="F168" s="247"/>
      <c r="G168" s="247"/>
      <c r="H168" s="247"/>
      <c r="I168" s="52" t="s">
        <v>16</v>
      </c>
      <c r="J168" s="21">
        <v>0</v>
      </c>
      <c r="K168" s="21">
        <v>0</v>
      </c>
      <c r="L168" s="21">
        <v>0</v>
      </c>
      <c r="M168" s="39" t="s">
        <v>390</v>
      </c>
      <c r="N168" s="21" t="s">
        <v>390</v>
      </c>
      <c r="O168" s="21" t="s">
        <v>390</v>
      </c>
      <c r="P168" s="21" t="s">
        <v>390</v>
      </c>
      <c r="Q168" s="21" t="s">
        <v>390</v>
      </c>
      <c r="R168" s="21" t="s">
        <v>390</v>
      </c>
      <c r="S168" s="21" t="s">
        <v>390</v>
      </c>
      <c r="T168" s="21" t="s">
        <v>390</v>
      </c>
      <c r="U168" s="21" t="s">
        <v>390</v>
      </c>
      <c r="V168" s="21" t="s">
        <v>390</v>
      </c>
      <c r="W168" s="21" t="s">
        <v>390</v>
      </c>
      <c r="X168" s="40" t="s">
        <v>390</v>
      </c>
    </row>
    <row r="169" spans="1:24" s="95" customFormat="1" ht="23.25" customHeight="1" x14ac:dyDescent="0.25">
      <c r="A169" s="94" t="s">
        <v>238</v>
      </c>
      <c r="B169" s="248" t="s">
        <v>20</v>
      </c>
      <c r="C169" s="248"/>
      <c r="D169" s="248"/>
      <c r="E169" s="248"/>
      <c r="F169" s="248"/>
      <c r="G169" s="248"/>
      <c r="H169" s="248"/>
      <c r="I169" s="52" t="s">
        <v>16</v>
      </c>
      <c r="J169" s="21" t="s">
        <v>390</v>
      </c>
      <c r="K169" s="21" t="s">
        <v>390</v>
      </c>
      <c r="L169" s="21" t="s">
        <v>390</v>
      </c>
      <c r="M169" s="38" t="s">
        <v>390</v>
      </c>
      <c r="N169" s="2" t="s">
        <v>390</v>
      </c>
      <c r="O169" s="59" t="s">
        <v>390</v>
      </c>
      <c r="P169" s="59" t="s">
        <v>390</v>
      </c>
      <c r="Q169" s="59" t="s">
        <v>390</v>
      </c>
      <c r="R169" s="59" t="s">
        <v>390</v>
      </c>
      <c r="S169" s="59" t="s">
        <v>390</v>
      </c>
      <c r="T169" s="59" t="s">
        <v>390</v>
      </c>
      <c r="U169" s="59" t="s">
        <v>390</v>
      </c>
      <c r="V169" s="59" t="s">
        <v>390</v>
      </c>
      <c r="W169" s="3" t="s">
        <v>390</v>
      </c>
      <c r="X169" s="37" t="s">
        <v>390</v>
      </c>
    </row>
    <row r="170" spans="1:24" s="95" customFormat="1" ht="22.5" customHeight="1" x14ac:dyDescent="0.25">
      <c r="A170" s="94" t="s">
        <v>239</v>
      </c>
      <c r="B170" s="248" t="s">
        <v>22</v>
      </c>
      <c r="C170" s="248"/>
      <c r="D170" s="248"/>
      <c r="E170" s="248"/>
      <c r="F170" s="248"/>
      <c r="G170" s="248"/>
      <c r="H170" s="248"/>
      <c r="I170" s="52" t="s">
        <v>16</v>
      </c>
      <c r="J170" s="21" t="s">
        <v>390</v>
      </c>
      <c r="K170" s="21" t="s">
        <v>390</v>
      </c>
      <c r="L170" s="21" t="s">
        <v>390</v>
      </c>
      <c r="M170" s="38" t="s">
        <v>390</v>
      </c>
      <c r="N170" s="2" t="s">
        <v>390</v>
      </c>
      <c r="O170" s="2" t="s">
        <v>390</v>
      </c>
      <c r="P170" s="2" t="s">
        <v>390</v>
      </c>
      <c r="Q170" s="2" t="s">
        <v>390</v>
      </c>
      <c r="R170" s="2" t="s">
        <v>390</v>
      </c>
      <c r="S170" s="2" t="s">
        <v>390</v>
      </c>
      <c r="T170" s="2" t="s">
        <v>390</v>
      </c>
      <c r="U170" s="2" t="s">
        <v>390</v>
      </c>
      <c r="V170" s="2" t="s">
        <v>390</v>
      </c>
      <c r="W170" s="3" t="s">
        <v>390</v>
      </c>
      <c r="X170" s="37" t="s">
        <v>390</v>
      </c>
    </row>
    <row r="171" spans="1:24" s="95" customFormat="1" ht="21" customHeight="1" x14ac:dyDescent="0.25">
      <c r="A171" s="94" t="s">
        <v>240</v>
      </c>
      <c r="B171" s="248" t="s">
        <v>24</v>
      </c>
      <c r="C171" s="248"/>
      <c r="D171" s="248"/>
      <c r="E171" s="248"/>
      <c r="F171" s="248"/>
      <c r="G171" s="248"/>
      <c r="H171" s="248"/>
      <c r="I171" s="52" t="s">
        <v>16</v>
      </c>
      <c r="J171" s="21" t="s">
        <v>390</v>
      </c>
      <c r="K171" s="21" t="s">
        <v>390</v>
      </c>
      <c r="L171" s="21" t="s">
        <v>390</v>
      </c>
      <c r="M171" s="38" t="s">
        <v>390</v>
      </c>
      <c r="N171" s="2" t="s">
        <v>390</v>
      </c>
      <c r="O171" s="2" t="s">
        <v>390</v>
      </c>
      <c r="P171" s="2" t="s">
        <v>390</v>
      </c>
      <c r="Q171" s="2" t="s">
        <v>390</v>
      </c>
      <c r="R171" s="2" t="s">
        <v>390</v>
      </c>
      <c r="S171" s="2" t="s">
        <v>390</v>
      </c>
      <c r="T171" s="2" t="s">
        <v>390</v>
      </c>
      <c r="U171" s="2" t="s">
        <v>390</v>
      </c>
      <c r="V171" s="2" t="s">
        <v>390</v>
      </c>
      <c r="W171" s="3" t="s">
        <v>390</v>
      </c>
      <c r="X171" s="37" t="s">
        <v>390</v>
      </c>
    </row>
    <row r="172" spans="1:24" s="95" customFormat="1" ht="12.75" customHeight="1" x14ac:dyDescent="0.25">
      <c r="A172" s="94" t="s">
        <v>241</v>
      </c>
      <c r="B172" s="247" t="s">
        <v>26</v>
      </c>
      <c r="C172" s="247"/>
      <c r="D172" s="247"/>
      <c r="E172" s="247"/>
      <c r="F172" s="247"/>
      <c r="G172" s="247"/>
      <c r="H172" s="247"/>
      <c r="I172" s="52" t="s">
        <v>16</v>
      </c>
      <c r="J172" s="21" t="s">
        <v>390</v>
      </c>
      <c r="K172" s="21" t="s">
        <v>390</v>
      </c>
      <c r="L172" s="21" t="s">
        <v>390</v>
      </c>
      <c r="M172" s="38" t="s">
        <v>390</v>
      </c>
      <c r="N172" s="2" t="s">
        <v>390</v>
      </c>
      <c r="O172" s="2" t="s">
        <v>390</v>
      </c>
      <c r="P172" s="2" t="s">
        <v>390</v>
      </c>
      <c r="Q172" s="2" t="s">
        <v>390</v>
      </c>
      <c r="R172" s="2" t="s">
        <v>390</v>
      </c>
      <c r="S172" s="2" t="s">
        <v>390</v>
      </c>
      <c r="T172" s="2" t="s">
        <v>390</v>
      </c>
      <c r="U172" s="2" t="s">
        <v>390</v>
      </c>
      <c r="V172" s="2" t="s">
        <v>390</v>
      </c>
      <c r="W172" s="3" t="s">
        <v>390</v>
      </c>
      <c r="X172" s="37" t="s">
        <v>390</v>
      </c>
    </row>
    <row r="173" spans="1:24" s="95" customFormat="1" ht="12.75" customHeight="1" x14ac:dyDescent="0.25">
      <c r="A173" s="94" t="s">
        <v>242</v>
      </c>
      <c r="B173" s="247" t="s">
        <v>28</v>
      </c>
      <c r="C173" s="247"/>
      <c r="D173" s="247"/>
      <c r="E173" s="247"/>
      <c r="F173" s="247"/>
      <c r="G173" s="247"/>
      <c r="H173" s="247"/>
      <c r="I173" s="52" t="s">
        <v>16</v>
      </c>
      <c r="J173" s="2">
        <v>214.16</v>
      </c>
      <c r="K173" s="3">
        <v>248.8</v>
      </c>
      <c r="L173" s="3" t="s">
        <v>390</v>
      </c>
      <c r="M173" s="38">
        <f>244.3048*1.2</f>
        <v>293.16575999999998</v>
      </c>
      <c r="N173" s="2">
        <v>249.36666666666667</v>
      </c>
      <c r="O173" s="2">
        <f>O29*1.2</f>
        <v>348.89069999999998</v>
      </c>
      <c r="P173" s="2">
        <f>P29*1.2</f>
        <v>348.89069999999998</v>
      </c>
      <c r="Q173" s="2">
        <f t="shared" ref="Q173" si="103">Q29*1.2</f>
        <v>364.93967220000002</v>
      </c>
      <c r="R173" s="2">
        <f t="shared" ref="R173:V173" si="104">R29*1.2</f>
        <v>364.93967220000002</v>
      </c>
      <c r="S173" s="2">
        <f t="shared" ref="S173" si="105">S29*1.2</f>
        <v>379.53725908799998</v>
      </c>
      <c r="T173" s="2">
        <f t="shared" si="104"/>
        <v>379.53725908799998</v>
      </c>
      <c r="U173" s="2">
        <f t="shared" ref="U173" si="106">U29*1.2</f>
        <v>394.71874945152001</v>
      </c>
      <c r="V173" s="2">
        <f t="shared" si="104"/>
        <v>394.71874945152001</v>
      </c>
      <c r="W173" s="2">
        <f>M173+O173+Q173+S173+U173</f>
        <v>1781.2521407395202</v>
      </c>
      <c r="X173" s="35" t="s">
        <v>390</v>
      </c>
    </row>
    <row r="174" spans="1:24" s="95" customFormat="1" ht="12.75" customHeight="1" x14ac:dyDescent="0.25">
      <c r="A174" s="94" t="s">
        <v>243</v>
      </c>
      <c r="B174" s="247" t="s">
        <v>30</v>
      </c>
      <c r="C174" s="247"/>
      <c r="D174" s="247"/>
      <c r="E174" s="247"/>
      <c r="F174" s="247"/>
      <c r="G174" s="247"/>
      <c r="H174" s="247"/>
      <c r="I174" s="52" t="s">
        <v>16</v>
      </c>
      <c r="J174" s="21">
        <v>0</v>
      </c>
      <c r="K174" s="21">
        <v>0</v>
      </c>
      <c r="L174" s="21" t="s">
        <v>390</v>
      </c>
      <c r="M174" s="38" t="s">
        <v>390</v>
      </c>
      <c r="N174" s="2" t="s">
        <v>390</v>
      </c>
      <c r="O174" s="2" t="s">
        <v>390</v>
      </c>
      <c r="P174" s="2" t="s">
        <v>390</v>
      </c>
      <c r="Q174" s="2" t="s">
        <v>390</v>
      </c>
      <c r="R174" s="2" t="s">
        <v>390</v>
      </c>
      <c r="S174" s="2" t="s">
        <v>390</v>
      </c>
      <c r="T174" s="2" t="s">
        <v>390</v>
      </c>
      <c r="U174" s="2" t="s">
        <v>390</v>
      </c>
      <c r="V174" s="2" t="s">
        <v>390</v>
      </c>
      <c r="W174" s="3" t="s">
        <v>390</v>
      </c>
      <c r="X174" s="37" t="s">
        <v>390</v>
      </c>
    </row>
    <row r="175" spans="1:24" s="95" customFormat="1" ht="12.75" customHeight="1" x14ac:dyDescent="0.25">
      <c r="A175" s="94" t="s">
        <v>244</v>
      </c>
      <c r="B175" s="247" t="s">
        <v>32</v>
      </c>
      <c r="C175" s="247"/>
      <c r="D175" s="247"/>
      <c r="E175" s="247"/>
      <c r="F175" s="247"/>
      <c r="G175" s="247"/>
      <c r="H175" s="247"/>
      <c r="I175" s="52" t="s">
        <v>16</v>
      </c>
      <c r="J175" s="2">
        <v>3.81</v>
      </c>
      <c r="K175" s="3">
        <v>14.77</v>
      </c>
      <c r="L175" s="3" t="s">
        <v>390</v>
      </c>
      <c r="M175" s="38">
        <v>5.3872813297600013</v>
      </c>
      <c r="N175" s="2" t="s">
        <v>390</v>
      </c>
      <c r="O175" s="2">
        <v>5.6027725829503998</v>
      </c>
      <c r="P175" s="2">
        <v>5.6027725829503998</v>
      </c>
      <c r="Q175" s="2">
        <v>5.826883486268418</v>
      </c>
      <c r="R175" s="2">
        <v>5.826883486268418</v>
      </c>
      <c r="S175" s="2">
        <v>6.0599588257191552</v>
      </c>
      <c r="T175" s="2">
        <v>6.0599588257191552</v>
      </c>
      <c r="U175" s="2">
        <v>6.302357178747922</v>
      </c>
      <c r="V175" s="2">
        <v>6.302357178747922</v>
      </c>
      <c r="W175" s="3">
        <v>29.179253403445902</v>
      </c>
      <c r="X175" s="35" t="s">
        <v>390</v>
      </c>
    </row>
    <row r="176" spans="1:24" s="95" customFormat="1" ht="12.75" customHeight="1" x14ac:dyDescent="0.25">
      <c r="A176" s="94" t="s">
        <v>245</v>
      </c>
      <c r="B176" s="247" t="s">
        <v>34</v>
      </c>
      <c r="C176" s="247"/>
      <c r="D176" s="247"/>
      <c r="E176" s="247"/>
      <c r="F176" s="247"/>
      <c r="G176" s="247"/>
      <c r="H176" s="247"/>
      <c r="I176" s="52" t="s">
        <v>16</v>
      </c>
      <c r="J176" s="21" t="s">
        <v>390</v>
      </c>
      <c r="K176" s="21" t="s">
        <v>390</v>
      </c>
      <c r="L176" s="21" t="s">
        <v>390</v>
      </c>
      <c r="M176" s="38" t="s">
        <v>390</v>
      </c>
      <c r="N176" s="2" t="s">
        <v>390</v>
      </c>
      <c r="O176" s="2" t="s">
        <v>390</v>
      </c>
      <c r="P176" s="2" t="s">
        <v>390</v>
      </c>
      <c r="Q176" s="2" t="s">
        <v>390</v>
      </c>
      <c r="R176" s="2" t="s">
        <v>390</v>
      </c>
      <c r="S176" s="2" t="s">
        <v>390</v>
      </c>
      <c r="T176" s="2" t="s">
        <v>390</v>
      </c>
      <c r="U176" s="2" t="s">
        <v>390</v>
      </c>
      <c r="V176" s="2" t="s">
        <v>390</v>
      </c>
      <c r="W176" s="3" t="s">
        <v>390</v>
      </c>
      <c r="X176" s="37" t="s">
        <v>390</v>
      </c>
    </row>
    <row r="177" spans="1:24" s="95" customFormat="1" ht="12.75" customHeight="1" x14ac:dyDescent="0.25">
      <c r="A177" s="94" t="s">
        <v>246</v>
      </c>
      <c r="B177" s="247" t="s">
        <v>36</v>
      </c>
      <c r="C177" s="247"/>
      <c r="D177" s="247"/>
      <c r="E177" s="247"/>
      <c r="F177" s="247"/>
      <c r="G177" s="247"/>
      <c r="H177" s="247"/>
      <c r="I177" s="52" t="s">
        <v>16</v>
      </c>
      <c r="J177" s="21" t="s">
        <v>390</v>
      </c>
      <c r="K177" s="21" t="s">
        <v>390</v>
      </c>
      <c r="L177" s="21" t="s">
        <v>390</v>
      </c>
      <c r="M177" s="38" t="s">
        <v>390</v>
      </c>
      <c r="N177" s="2" t="s">
        <v>390</v>
      </c>
      <c r="O177" s="2" t="s">
        <v>390</v>
      </c>
      <c r="P177" s="2" t="s">
        <v>390</v>
      </c>
      <c r="Q177" s="2" t="s">
        <v>390</v>
      </c>
      <c r="R177" s="2" t="s">
        <v>390</v>
      </c>
      <c r="S177" s="2" t="s">
        <v>390</v>
      </c>
      <c r="T177" s="2" t="s">
        <v>390</v>
      </c>
      <c r="U177" s="2" t="s">
        <v>390</v>
      </c>
      <c r="V177" s="2" t="s">
        <v>390</v>
      </c>
      <c r="W177" s="3" t="s">
        <v>390</v>
      </c>
      <c r="X177" s="37" t="s">
        <v>390</v>
      </c>
    </row>
    <row r="178" spans="1:24" s="95" customFormat="1" ht="21" customHeight="1" x14ac:dyDescent="0.25">
      <c r="A178" s="94" t="s">
        <v>247</v>
      </c>
      <c r="B178" s="248" t="s">
        <v>38</v>
      </c>
      <c r="C178" s="248"/>
      <c r="D178" s="248"/>
      <c r="E178" s="248"/>
      <c r="F178" s="248"/>
      <c r="G178" s="248"/>
      <c r="H178" s="248"/>
      <c r="I178" s="52" t="s">
        <v>16</v>
      </c>
      <c r="J178" s="21" t="s">
        <v>390</v>
      </c>
      <c r="K178" s="21" t="s">
        <v>390</v>
      </c>
      <c r="L178" s="21" t="s">
        <v>390</v>
      </c>
      <c r="M178" s="38" t="s">
        <v>390</v>
      </c>
      <c r="N178" s="2" t="s">
        <v>390</v>
      </c>
      <c r="O178" s="2" t="s">
        <v>390</v>
      </c>
      <c r="P178" s="2" t="s">
        <v>390</v>
      </c>
      <c r="Q178" s="2" t="s">
        <v>390</v>
      </c>
      <c r="R178" s="2" t="s">
        <v>390</v>
      </c>
      <c r="S178" s="2" t="s">
        <v>390</v>
      </c>
      <c r="T178" s="2" t="s">
        <v>390</v>
      </c>
      <c r="U178" s="2" t="s">
        <v>390</v>
      </c>
      <c r="V178" s="2" t="s">
        <v>390</v>
      </c>
      <c r="W178" s="3" t="s">
        <v>390</v>
      </c>
      <c r="X178" s="37" t="s">
        <v>390</v>
      </c>
    </row>
    <row r="179" spans="1:24" s="95" customFormat="1" ht="12.75" customHeight="1" x14ac:dyDescent="0.25">
      <c r="A179" s="94" t="s">
        <v>248</v>
      </c>
      <c r="B179" s="252" t="s">
        <v>249</v>
      </c>
      <c r="C179" s="253"/>
      <c r="D179" s="253"/>
      <c r="E179" s="253"/>
      <c r="F179" s="253"/>
      <c r="G179" s="253"/>
      <c r="H179" s="254"/>
      <c r="I179" s="52" t="s">
        <v>16</v>
      </c>
      <c r="J179" s="21" t="s">
        <v>390</v>
      </c>
      <c r="K179" s="21" t="s">
        <v>390</v>
      </c>
      <c r="L179" s="21" t="s">
        <v>390</v>
      </c>
      <c r="M179" s="38" t="s">
        <v>390</v>
      </c>
      <c r="N179" s="2" t="s">
        <v>390</v>
      </c>
      <c r="O179" s="2" t="s">
        <v>390</v>
      </c>
      <c r="P179" s="2" t="s">
        <v>390</v>
      </c>
      <c r="Q179" s="2" t="s">
        <v>390</v>
      </c>
      <c r="R179" s="2" t="s">
        <v>390</v>
      </c>
      <c r="S179" s="2" t="s">
        <v>390</v>
      </c>
      <c r="T179" s="2" t="s">
        <v>390</v>
      </c>
      <c r="U179" s="2" t="s">
        <v>390</v>
      </c>
      <c r="V179" s="2" t="s">
        <v>390</v>
      </c>
      <c r="W179" s="3" t="s">
        <v>390</v>
      </c>
      <c r="X179" s="37" t="s">
        <v>390</v>
      </c>
    </row>
    <row r="180" spans="1:24" s="95" customFormat="1" ht="12.75" customHeight="1" x14ac:dyDescent="0.25">
      <c r="A180" s="94" t="s">
        <v>250</v>
      </c>
      <c r="B180" s="252" t="s">
        <v>42</v>
      </c>
      <c r="C180" s="253"/>
      <c r="D180" s="253"/>
      <c r="E180" s="253"/>
      <c r="F180" s="253"/>
      <c r="G180" s="253"/>
      <c r="H180" s="254"/>
      <c r="I180" s="52" t="s">
        <v>16</v>
      </c>
      <c r="J180" s="21" t="s">
        <v>390</v>
      </c>
      <c r="K180" s="21" t="s">
        <v>390</v>
      </c>
      <c r="L180" s="21" t="s">
        <v>390</v>
      </c>
      <c r="M180" s="38" t="s">
        <v>390</v>
      </c>
      <c r="N180" s="2" t="s">
        <v>390</v>
      </c>
      <c r="O180" s="2" t="s">
        <v>390</v>
      </c>
      <c r="P180" s="2" t="s">
        <v>390</v>
      </c>
      <c r="Q180" s="2" t="s">
        <v>390</v>
      </c>
      <c r="R180" s="2" t="s">
        <v>390</v>
      </c>
      <c r="S180" s="2" t="s">
        <v>390</v>
      </c>
      <c r="T180" s="2" t="s">
        <v>390</v>
      </c>
      <c r="U180" s="2" t="s">
        <v>390</v>
      </c>
      <c r="V180" s="2" t="s">
        <v>390</v>
      </c>
      <c r="W180" s="3" t="s">
        <v>390</v>
      </c>
      <c r="X180" s="37" t="s">
        <v>390</v>
      </c>
    </row>
    <row r="181" spans="1:24" s="95" customFormat="1" ht="21" customHeight="1" x14ac:dyDescent="0.25">
      <c r="A181" s="94" t="s">
        <v>251</v>
      </c>
      <c r="B181" s="244" t="s">
        <v>252</v>
      </c>
      <c r="C181" s="244"/>
      <c r="D181" s="244"/>
      <c r="E181" s="244"/>
      <c r="F181" s="244"/>
      <c r="G181" s="244"/>
      <c r="H181" s="244"/>
      <c r="I181" s="52" t="s">
        <v>16</v>
      </c>
      <c r="J181" s="21" t="s">
        <v>390</v>
      </c>
      <c r="K181" s="21" t="s">
        <v>390</v>
      </c>
      <c r="L181" s="21" t="s">
        <v>390</v>
      </c>
      <c r="M181" s="38" t="s">
        <v>390</v>
      </c>
      <c r="N181" s="2" t="s">
        <v>390</v>
      </c>
      <c r="O181" s="2" t="s">
        <v>390</v>
      </c>
      <c r="P181" s="2" t="s">
        <v>390</v>
      </c>
      <c r="Q181" s="2" t="s">
        <v>390</v>
      </c>
      <c r="R181" s="2" t="s">
        <v>390</v>
      </c>
      <c r="S181" s="2" t="s">
        <v>390</v>
      </c>
      <c r="T181" s="2" t="s">
        <v>390</v>
      </c>
      <c r="U181" s="2" t="s">
        <v>390</v>
      </c>
      <c r="V181" s="2" t="s">
        <v>390</v>
      </c>
      <c r="W181" s="3" t="s">
        <v>390</v>
      </c>
      <c r="X181" s="37" t="s">
        <v>390</v>
      </c>
    </row>
    <row r="182" spans="1:24" s="95" customFormat="1" ht="12.75" customHeight="1" x14ac:dyDescent="0.25">
      <c r="A182" s="94" t="s">
        <v>253</v>
      </c>
      <c r="B182" s="248" t="s">
        <v>254</v>
      </c>
      <c r="C182" s="248"/>
      <c r="D182" s="248"/>
      <c r="E182" s="248"/>
      <c r="F182" s="248"/>
      <c r="G182" s="248"/>
      <c r="H182" s="248"/>
      <c r="I182" s="52" t="s">
        <v>16</v>
      </c>
      <c r="J182" s="21" t="s">
        <v>390</v>
      </c>
      <c r="K182" s="21" t="s">
        <v>390</v>
      </c>
      <c r="L182" s="21" t="s">
        <v>390</v>
      </c>
      <c r="M182" s="38" t="s">
        <v>390</v>
      </c>
      <c r="N182" s="2" t="s">
        <v>390</v>
      </c>
      <c r="O182" s="2" t="s">
        <v>390</v>
      </c>
      <c r="P182" s="2" t="s">
        <v>390</v>
      </c>
      <c r="Q182" s="2" t="s">
        <v>390</v>
      </c>
      <c r="R182" s="2" t="s">
        <v>390</v>
      </c>
      <c r="S182" s="2" t="s">
        <v>390</v>
      </c>
      <c r="T182" s="2" t="s">
        <v>390</v>
      </c>
      <c r="U182" s="2" t="s">
        <v>390</v>
      </c>
      <c r="V182" s="2" t="s">
        <v>390</v>
      </c>
      <c r="W182" s="3" t="s">
        <v>390</v>
      </c>
      <c r="X182" s="37" t="s">
        <v>390</v>
      </c>
    </row>
    <row r="183" spans="1:24" s="95" customFormat="1" ht="12.75" customHeight="1" x14ac:dyDescent="0.25">
      <c r="A183" s="94" t="s">
        <v>255</v>
      </c>
      <c r="B183" s="248" t="s">
        <v>256</v>
      </c>
      <c r="C183" s="248"/>
      <c r="D183" s="248"/>
      <c r="E183" s="248"/>
      <c r="F183" s="248"/>
      <c r="G183" s="248"/>
      <c r="H183" s="248"/>
      <c r="I183" s="52" t="s">
        <v>16</v>
      </c>
      <c r="J183" s="21" t="s">
        <v>390</v>
      </c>
      <c r="K183" s="21" t="s">
        <v>390</v>
      </c>
      <c r="L183" s="21" t="s">
        <v>390</v>
      </c>
      <c r="M183" s="38" t="s">
        <v>390</v>
      </c>
      <c r="N183" s="2" t="s">
        <v>390</v>
      </c>
      <c r="O183" s="2" t="s">
        <v>390</v>
      </c>
      <c r="P183" s="2" t="s">
        <v>390</v>
      </c>
      <c r="Q183" s="2" t="s">
        <v>390</v>
      </c>
      <c r="R183" s="2" t="s">
        <v>390</v>
      </c>
      <c r="S183" s="2" t="s">
        <v>390</v>
      </c>
      <c r="T183" s="2" t="s">
        <v>390</v>
      </c>
      <c r="U183" s="2" t="s">
        <v>390</v>
      </c>
      <c r="V183" s="2" t="s">
        <v>390</v>
      </c>
      <c r="W183" s="3" t="s">
        <v>390</v>
      </c>
      <c r="X183" s="37" t="s">
        <v>390</v>
      </c>
    </row>
    <row r="184" spans="1:24" s="95" customFormat="1" ht="12.75" customHeight="1" x14ac:dyDescent="0.25">
      <c r="A184" s="94" t="s">
        <v>257</v>
      </c>
      <c r="B184" s="247" t="s">
        <v>44</v>
      </c>
      <c r="C184" s="247"/>
      <c r="D184" s="247"/>
      <c r="E184" s="247"/>
      <c r="F184" s="247"/>
      <c r="G184" s="247"/>
      <c r="H184" s="247"/>
      <c r="I184" s="52" t="s">
        <v>16</v>
      </c>
      <c r="J184" s="2">
        <v>34.229999999999997</v>
      </c>
      <c r="K184" s="3">
        <v>0.56999999999999995</v>
      </c>
      <c r="L184" s="3" t="s">
        <v>390</v>
      </c>
      <c r="M184" s="38">
        <f>M37*1.2</f>
        <v>29.544</v>
      </c>
      <c r="N184" s="2" t="s">
        <v>390</v>
      </c>
      <c r="O184" s="2">
        <f t="shared" ref="O184:V184" si="107">O37*1.2</f>
        <v>29.544</v>
      </c>
      <c r="P184" s="2">
        <f t="shared" si="107"/>
        <v>29.544</v>
      </c>
      <c r="Q184" s="2">
        <f t="shared" si="107"/>
        <v>32.387999999999998</v>
      </c>
      <c r="R184" s="2">
        <f t="shared" si="107"/>
        <v>32.387999999999998</v>
      </c>
      <c r="S184" s="2">
        <f t="shared" si="107"/>
        <v>33.911999999999999</v>
      </c>
      <c r="T184" s="2">
        <f t="shared" si="107"/>
        <v>33.911999999999999</v>
      </c>
      <c r="U184" s="2">
        <f t="shared" si="107"/>
        <v>35.507999999999996</v>
      </c>
      <c r="V184" s="2">
        <f t="shared" si="107"/>
        <v>35.507999999999996</v>
      </c>
      <c r="W184" s="3">
        <v>129.43386021632</v>
      </c>
      <c r="X184" s="35">
        <f>X37*1.2</f>
        <v>143.94120000000001</v>
      </c>
    </row>
    <row r="185" spans="1:24" s="95" customFormat="1" ht="12.75" customHeight="1" x14ac:dyDescent="0.25">
      <c r="A185" s="94" t="s">
        <v>258</v>
      </c>
      <c r="B185" s="244" t="s">
        <v>259</v>
      </c>
      <c r="C185" s="244"/>
      <c r="D185" s="244"/>
      <c r="E185" s="244"/>
      <c r="F185" s="244"/>
      <c r="G185" s="244"/>
      <c r="H185" s="244"/>
      <c r="I185" s="52" t="s">
        <v>16</v>
      </c>
      <c r="J185" s="23">
        <v>252.2</v>
      </c>
      <c r="K185" s="3">
        <v>208.28</v>
      </c>
      <c r="L185" s="3">
        <v>180.404</v>
      </c>
      <c r="M185" s="36">
        <v>268.04715599999997</v>
      </c>
      <c r="N185" s="2">
        <v>226.11099999999999</v>
      </c>
      <c r="O185" s="23">
        <v>204.09638336534999</v>
      </c>
      <c r="P185" s="23">
        <v>204.09638336534999</v>
      </c>
      <c r="Q185" s="23">
        <v>212.26063869996446</v>
      </c>
      <c r="R185" s="23">
        <v>212.26063869996446</v>
      </c>
      <c r="S185" s="23">
        <v>220.74946424796306</v>
      </c>
      <c r="T185" s="23">
        <v>220.74946424796306</v>
      </c>
      <c r="U185" s="23">
        <v>229.57544281788199</v>
      </c>
      <c r="V185" s="23">
        <v>229.57544281788199</v>
      </c>
      <c r="W185" s="3">
        <f>M185+O185+Q185+S185+U185</f>
        <v>1134.7290851311595</v>
      </c>
      <c r="X185" s="35">
        <f>X38*1.2</f>
        <v>1647.4408865476225</v>
      </c>
    </row>
    <row r="186" spans="1:24" s="95" customFormat="1" ht="12.75" customHeight="1" x14ac:dyDescent="0.25">
      <c r="A186" s="94" t="s">
        <v>260</v>
      </c>
      <c r="B186" s="244" t="s">
        <v>261</v>
      </c>
      <c r="C186" s="244"/>
      <c r="D186" s="244"/>
      <c r="E186" s="244"/>
      <c r="F186" s="244"/>
      <c r="G186" s="244"/>
      <c r="H186" s="244"/>
      <c r="I186" s="52" t="s">
        <v>16</v>
      </c>
      <c r="J186" s="2">
        <v>7.11</v>
      </c>
      <c r="K186" s="3">
        <v>6.44</v>
      </c>
      <c r="L186" s="3">
        <v>5.085</v>
      </c>
      <c r="M186" s="38"/>
      <c r="N186" s="2">
        <v>6.3949999999999996</v>
      </c>
      <c r="O186" s="2"/>
      <c r="P186" s="2"/>
      <c r="S186" s="2"/>
      <c r="T186" s="2"/>
      <c r="U186" s="2"/>
      <c r="V186" s="2"/>
      <c r="W186" s="3"/>
      <c r="X186" s="37"/>
    </row>
    <row r="187" spans="1:24" s="95" customFormat="1" ht="12.75" customHeight="1" x14ac:dyDescent="0.25">
      <c r="A187" s="94" t="s">
        <v>262</v>
      </c>
      <c r="B187" s="244" t="s">
        <v>263</v>
      </c>
      <c r="C187" s="244"/>
      <c r="D187" s="244"/>
      <c r="E187" s="244"/>
      <c r="F187" s="244"/>
      <c r="G187" s="244"/>
      <c r="H187" s="244"/>
      <c r="I187" s="52" t="s">
        <v>16</v>
      </c>
      <c r="J187" s="2">
        <v>54.05</v>
      </c>
      <c r="K187" s="3">
        <v>74.040000000000006</v>
      </c>
      <c r="L187" s="3">
        <v>57.502679999999998</v>
      </c>
      <c r="M187" s="38">
        <v>88.175640000000001</v>
      </c>
      <c r="N187" s="2">
        <v>76.918000000000006</v>
      </c>
      <c r="O187" s="2">
        <f>O55*1.2</f>
        <v>92.602019999999996</v>
      </c>
      <c r="P187" s="2">
        <f>P55*1.2</f>
        <v>92.602019999999996</v>
      </c>
      <c r="Q187" s="2">
        <f t="shared" ref="Q187" si="108">Q55*1.2</f>
        <v>96.861712920000002</v>
      </c>
      <c r="R187" s="2">
        <f t="shared" ref="R187:X187" si="109">R55*1.2</f>
        <v>96.861712920000002</v>
      </c>
      <c r="S187" s="2">
        <f t="shared" ref="S187" si="110">S55*1.2</f>
        <v>100.73618143680001</v>
      </c>
      <c r="T187" s="2">
        <f t="shared" si="109"/>
        <v>100.73618143680001</v>
      </c>
      <c r="U187" s="2">
        <f t="shared" ref="U187" si="111">U55*1.2</f>
        <v>104.76562869427201</v>
      </c>
      <c r="V187" s="2">
        <f t="shared" si="109"/>
        <v>104.76562869427201</v>
      </c>
      <c r="W187" s="2">
        <f t="shared" si="109"/>
        <v>483.14118305107195</v>
      </c>
      <c r="X187" s="35">
        <f t="shared" si="109"/>
        <v>472.06794305107195</v>
      </c>
    </row>
    <row r="188" spans="1:24" s="95" customFormat="1" ht="12.75" customHeight="1" x14ac:dyDescent="0.25">
      <c r="A188" s="94" t="s">
        <v>264</v>
      </c>
      <c r="B188" s="248" t="s">
        <v>265</v>
      </c>
      <c r="C188" s="248"/>
      <c r="D188" s="248"/>
      <c r="E188" s="248"/>
      <c r="F188" s="248"/>
      <c r="G188" s="248"/>
      <c r="H188" s="248"/>
      <c r="I188" s="52" t="s">
        <v>16</v>
      </c>
      <c r="J188" s="21" t="s">
        <v>390</v>
      </c>
      <c r="K188" s="21" t="s">
        <v>390</v>
      </c>
      <c r="L188" s="21" t="s">
        <v>390</v>
      </c>
      <c r="M188" s="38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3">
        <v>0</v>
      </c>
      <c r="X188" s="37">
        <v>0</v>
      </c>
    </row>
    <row r="189" spans="1:24" s="95" customFormat="1" ht="12.75" customHeight="1" x14ac:dyDescent="0.25">
      <c r="A189" s="94" t="s">
        <v>266</v>
      </c>
      <c r="B189" s="248" t="s">
        <v>267</v>
      </c>
      <c r="C189" s="248"/>
      <c r="D189" s="248"/>
      <c r="E189" s="248"/>
      <c r="F189" s="248"/>
      <c r="G189" s="248"/>
      <c r="H189" s="248"/>
      <c r="I189" s="52" t="s">
        <v>16</v>
      </c>
      <c r="J189" s="21" t="s">
        <v>390</v>
      </c>
      <c r="K189" s="21" t="s">
        <v>390</v>
      </c>
      <c r="L189" s="21" t="s">
        <v>390</v>
      </c>
      <c r="M189" s="38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3">
        <v>0</v>
      </c>
      <c r="X189" s="37">
        <v>0</v>
      </c>
    </row>
    <row r="190" spans="1:24" s="95" customFormat="1" ht="12.75" customHeight="1" x14ac:dyDescent="0.25">
      <c r="A190" s="94" t="s">
        <v>268</v>
      </c>
      <c r="B190" s="248" t="s">
        <v>269</v>
      </c>
      <c r="C190" s="248"/>
      <c r="D190" s="248"/>
      <c r="E190" s="248"/>
      <c r="F190" s="248"/>
      <c r="G190" s="248"/>
      <c r="H190" s="248"/>
      <c r="I190" s="52" t="s">
        <v>16</v>
      </c>
      <c r="J190" s="2">
        <v>54.05</v>
      </c>
      <c r="K190" s="3">
        <v>74.040000000000006</v>
      </c>
      <c r="L190" s="3">
        <v>57.502679999999998</v>
      </c>
      <c r="M190" s="38">
        <v>88.175640000000001</v>
      </c>
      <c r="N190" s="2">
        <v>76.918000000000006</v>
      </c>
      <c r="O190" s="2">
        <f>O187</f>
        <v>92.602019999999996</v>
      </c>
      <c r="P190" s="2">
        <f>P187</f>
        <v>92.602019999999996</v>
      </c>
      <c r="Q190" s="2">
        <f t="shared" ref="Q190" si="112">Q187</f>
        <v>96.861712920000002</v>
      </c>
      <c r="R190" s="2">
        <f t="shared" ref="R190:X190" si="113">R187</f>
        <v>96.861712920000002</v>
      </c>
      <c r="S190" s="2">
        <f t="shared" ref="S190" si="114">S187</f>
        <v>100.73618143680001</v>
      </c>
      <c r="T190" s="2">
        <f t="shared" si="113"/>
        <v>100.73618143680001</v>
      </c>
      <c r="U190" s="2">
        <f t="shared" ref="U190" si="115">U187</f>
        <v>104.76562869427201</v>
      </c>
      <c r="V190" s="2">
        <f t="shared" si="113"/>
        <v>104.76562869427201</v>
      </c>
      <c r="W190" s="2">
        <f t="shared" si="113"/>
        <v>483.14118305107195</v>
      </c>
      <c r="X190" s="35">
        <f t="shared" si="113"/>
        <v>472.06794305107195</v>
      </c>
    </row>
    <row r="191" spans="1:24" s="95" customFormat="1" ht="22.5" customHeight="1" x14ac:dyDescent="0.25">
      <c r="A191" s="94" t="s">
        <v>270</v>
      </c>
      <c r="B191" s="244" t="s">
        <v>271</v>
      </c>
      <c r="C191" s="244"/>
      <c r="D191" s="244"/>
      <c r="E191" s="244"/>
      <c r="F191" s="244"/>
      <c r="G191" s="244"/>
      <c r="H191" s="244"/>
      <c r="I191" s="52" t="s">
        <v>16</v>
      </c>
      <c r="J191" s="21" t="s">
        <v>390</v>
      </c>
      <c r="K191" s="21" t="s">
        <v>390</v>
      </c>
      <c r="L191" s="21" t="s">
        <v>390</v>
      </c>
      <c r="M191" s="38" t="s">
        <v>390</v>
      </c>
      <c r="N191" s="2" t="s">
        <v>390</v>
      </c>
      <c r="O191" s="2" t="s">
        <v>390</v>
      </c>
      <c r="P191" s="2" t="s">
        <v>390</v>
      </c>
      <c r="Q191" s="2" t="s">
        <v>390</v>
      </c>
      <c r="R191" s="2" t="s">
        <v>390</v>
      </c>
      <c r="S191" s="2" t="s">
        <v>390</v>
      </c>
      <c r="T191" s="2" t="s">
        <v>390</v>
      </c>
      <c r="U191" s="2" t="s">
        <v>390</v>
      </c>
      <c r="V191" s="2" t="s">
        <v>390</v>
      </c>
      <c r="W191" s="3" t="s">
        <v>390</v>
      </c>
      <c r="X191" s="37" t="s">
        <v>390</v>
      </c>
    </row>
    <row r="192" spans="1:24" s="95" customFormat="1" ht="21" customHeight="1" x14ac:dyDescent="0.25">
      <c r="A192" s="94" t="s">
        <v>272</v>
      </c>
      <c r="B192" s="244" t="s">
        <v>273</v>
      </c>
      <c r="C192" s="244"/>
      <c r="D192" s="244"/>
      <c r="E192" s="244"/>
      <c r="F192" s="244"/>
      <c r="G192" s="244"/>
      <c r="H192" s="244"/>
      <c r="I192" s="52" t="s">
        <v>16</v>
      </c>
      <c r="J192" s="21" t="s">
        <v>390</v>
      </c>
      <c r="K192" s="21" t="s">
        <v>390</v>
      </c>
      <c r="L192" s="21" t="s">
        <v>390</v>
      </c>
      <c r="M192" s="38" t="s">
        <v>390</v>
      </c>
      <c r="N192" s="2" t="s">
        <v>390</v>
      </c>
      <c r="O192" s="2" t="s">
        <v>390</v>
      </c>
      <c r="P192" s="2" t="s">
        <v>390</v>
      </c>
      <c r="Q192" s="2" t="s">
        <v>390</v>
      </c>
      <c r="R192" s="2" t="s">
        <v>390</v>
      </c>
      <c r="S192" s="2" t="s">
        <v>390</v>
      </c>
      <c r="T192" s="2" t="s">
        <v>390</v>
      </c>
      <c r="U192" s="2" t="s">
        <v>390</v>
      </c>
      <c r="V192" s="2" t="s">
        <v>390</v>
      </c>
      <c r="W192" s="3" t="s">
        <v>390</v>
      </c>
      <c r="X192" s="37" t="s">
        <v>390</v>
      </c>
    </row>
    <row r="193" spans="1:24" s="95" customFormat="1" ht="12.75" customHeight="1" x14ac:dyDescent="0.25">
      <c r="A193" s="94" t="s">
        <v>274</v>
      </c>
      <c r="B193" s="244" t="s">
        <v>275</v>
      </c>
      <c r="C193" s="244"/>
      <c r="D193" s="244"/>
      <c r="E193" s="244"/>
      <c r="F193" s="244"/>
      <c r="G193" s="244"/>
      <c r="H193" s="244"/>
      <c r="I193" s="52" t="s">
        <v>16</v>
      </c>
      <c r="J193" s="21" t="s">
        <v>390</v>
      </c>
      <c r="K193" s="21" t="s">
        <v>390</v>
      </c>
      <c r="L193" s="21" t="s">
        <v>390</v>
      </c>
      <c r="M193" s="38" t="s">
        <v>390</v>
      </c>
      <c r="N193" s="2" t="s">
        <v>390</v>
      </c>
      <c r="O193" s="2" t="s">
        <v>390</v>
      </c>
      <c r="P193" s="2" t="s">
        <v>390</v>
      </c>
      <c r="Q193" s="2" t="s">
        <v>390</v>
      </c>
      <c r="R193" s="2" t="s">
        <v>390</v>
      </c>
      <c r="S193" s="2" t="s">
        <v>390</v>
      </c>
      <c r="T193" s="2" t="s">
        <v>390</v>
      </c>
      <c r="U193" s="2" t="s">
        <v>390</v>
      </c>
      <c r="V193" s="2" t="s">
        <v>390</v>
      </c>
      <c r="W193" s="3" t="s">
        <v>390</v>
      </c>
      <c r="X193" s="37" t="s">
        <v>390</v>
      </c>
    </row>
    <row r="194" spans="1:24" s="95" customFormat="1" ht="12.75" customHeight="1" x14ac:dyDescent="0.25">
      <c r="A194" s="94" t="s">
        <v>276</v>
      </c>
      <c r="B194" s="244" t="s">
        <v>277</v>
      </c>
      <c r="C194" s="244"/>
      <c r="D194" s="244"/>
      <c r="E194" s="244"/>
      <c r="F194" s="244"/>
      <c r="G194" s="244"/>
      <c r="H194" s="244"/>
      <c r="I194" s="52" t="s">
        <v>16</v>
      </c>
      <c r="J194" s="2">
        <v>43.73</v>
      </c>
      <c r="K194" s="3">
        <v>48.99</v>
      </c>
      <c r="L194" s="3">
        <v>54.737000000000002</v>
      </c>
      <c r="M194" s="38">
        <v>53.137259999999998</v>
      </c>
      <c r="N194" s="2">
        <v>55.087000000000003</v>
      </c>
      <c r="O194" s="2">
        <v>57.419229999999999</v>
      </c>
      <c r="P194" s="2">
        <v>57.419229999999999</v>
      </c>
      <c r="Q194" s="2">
        <f>O194*1.046</f>
        <v>60.060514580000003</v>
      </c>
      <c r="R194" s="2">
        <f>P194*1.046</f>
        <v>60.060514580000003</v>
      </c>
      <c r="S194" s="2">
        <f>Q194*1.04</f>
        <v>62.462935163200008</v>
      </c>
      <c r="T194" s="2">
        <f>R194*1.04</f>
        <v>62.462935163200008</v>
      </c>
      <c r="U194" s="2">
        <f>S194*1.04</f>
        <v>64.96145256972801</v>
      </c>
      <c r="V194" s="2">
        <f>T194*1.04</f>
        <v>64.96145256972801</v>
      </c>
      <c r="W194" s="3">
        <f>M194+O194+Q194+S194+U194</f>
        <v>298.041392312928</v>
      </c>
      <c r="X194" s="35" t="str">
        <f t="shared" ref="X194" si="116">X191</f>
        <v>-</v>
      </c>
    </row>
    <row r="195" spans="1:24" s="95" customFormat="1" ht="12.75" customHeight="1" x14ac:dyDescent="0.25">
      <c r="A195" s="94" t="s">
        <v>278</v>
      </c>
      <c r="B195" s="244" t="s">
        <v>279</v>
      </c>
      <c r="C195" s="244"/>
      <c r="D195" s="244"/>
      <c r="E195" s="244"/>
      <c r="F195" s="244"/>
      <c r="G195" s="244"/>
      <c r="H195" s="244"/>
      <c r="I195" s="52" t="s">
        <v>16</v>
      </c>
      <c r="J195" s="2">
        <v>14.72</v>
      </c>
      <c r="K195" s="3">
        <v>14.56</v>
      </c>
      <c r="L195" s="3">
        <v>10.766</v>
      </c>
      <c r="M195" s="38">
        <v>16.153729999999999</v>
      </c>
      <c r="N195" s="2" t="s">
        <v>390</v>
      </c>
      <c r="O195" s="2">
        <v>17.455449999999999</v>
      </c>
      <c r="P195" s="2">
        <v>17.455449999999999</v>
      </c>
      <c r="Q195" s="2">
        <f t="shared" ref="Q195:V195" si="117">Q194*30.4%</f>
        <v>18.258396432320001</v>
      </c>
      <c r="R195" s="2">
        <f t="shared" si="117"/>
        <v>18.258396432320001</v>
      </c>
      <c r="S195" s="2">
        <f t="shared" si="117"/>
        <v>18.988732289612802</v>
      </c>
      <c r="T195" s="2">
        <f t="shared" si="117"/>
        <v>18.988732289612802</v>
      </c>
      <c r="U195" s="2">
        <f t="shared" si="117"/>
        <v>19.748281581197315</v>
      </c>
      <c r="V195" s="2">
        <f t="shared" si="117"/>
        <v>19.748281581197315</v>
      </c>
      <c r="W195" s="3">
        <v>87.789922581504001</v>
      </c>
      <c r="X195" s="40" t="s">
        <v>390</v>
      </c>
    </row>
    <row r="196" spans="1:24" s="95" customFormat="1" ht="12.75" customHeight="1" x14ac:dyDescent="0.25">
      <c r="A196" s="94" t="s">
        <v>280</v>
      </c>
      <c r="B196" s="244" t="s">
        <v>281</v>
      </c>
      <c r="C196" s="244"/>
      <c r="D196" s="244"/>
      <c r="E196" s="244"/>
      <c r="F196" s="244"/>
      <c r="G196" s="244"/>
      <c r="H196" s="244"/>
      <c r="I196" s="52" t="s">
        <v>16</v>
      </c>
      <c r="J196" s="2">
        <v>35.479999999999997</v>
      </c>
      <c r="K196" s="3">
        <v>35.5</v>
      </c>
      <c r="L196" s="3">
        <v>11.694000000000001</v>
      </c>
      <c r="M196" s="38">
        <f>M70+M124</f>
        <v>20.722760000000001</v>
      </c>
      <c r="N196" s="2"/>
      <c r="O196" s="2">
        <f t="shared" ref="O196" si="118">O70+O124</f>
        <v>15.911289999999996</v>
      </c>
      <c r="P196" s="2">
        <f t="shared" ref="P196:V196" si="119">P70+P124</f>
        <v>16.945917999999992</v>
      </c>
      <c r="Q196" s="2">
        <f t="shared" ref="Q196" si="120">Q70+Q124</f>
        <v>23.254088736</v>
      </c>
      <c r="R196" s="2">
        <f t="shared" si="119"/>
        <v>24.336309624000005</v>
      </c>
      <c r="S196" s="2">
        <f t="shared" ref="S196" si="121">S70+S124</f>
        <v>23.299820154239988</v>
      </c>
      <c r="T196" s="2">
        <f t="shared" si="119"/>
        <v>23.299820154239988</v>
      </c>
      <c r="U196" s="2">
        <f t="shared" ref="U196" si="122">U70+U124</f>
        <v>23.623869920409575</v>
      </c>
      <c r="V196" s="2">
        <f t="shared" si="119"/>
        <v>23.623869920409575</v>
      </c>
      <c r="W196" s="3">
        <f>M196+O196+Q196+S196+U196</f>
        <v>106.81182881064956</v>
      </c>
      <c r="X196" s="40" t="s">
        <v>390</v>
      </c>
    </row>
    <row r="197" spans="1:24" s="95" customFormat="1" ht="12.75" customHeight="1" x14ac:dyDescent="0.25">
      <c r="A197" s="94" t="s">
        <v>282</v>
      </c>
      <c r="B197" s="248" t="s">
        <v>283</v>
      </c>
      <c r="C197" s="248"/>
      <c r="D197" s="248"/>
      <c r="E197" s="248"/>
      <c r="F197" s="248"/>
      <c r="G197" s="248"/>
      <c r="H197" s="248"/>
      <c r="I197" s="52" t="s">
        <v>16</v>
      </c>
      <c r="J197" s="2">
        <v>8.3000000000000007</v>
      </c>
      <c r="K197" s="3">
        <v>11.7</v>
      </c>
      <c r="L197" s="3">
        <v>7.59</v>
      </c>
      <c r="M197" s="38">
        <v>10.520574554544003</v>
      </c>
      <c r="N197" s="2">
        <v>8.016</v>
      </c>
      <c r="O197" s="2">
        <v>7.1456099999999996</v>
      </c>
      <c r="P197" s="2">
        <v>7.1456099999999996</v>
      </c>
      <c r="Q197" s="2">
        <v>11.379053438194795</v>
      </c>
      <c r="R197" s="2">
        <v>11.379053438194795</v>
      </c>
      <c r="S197" s="2">
        <v>11.834215575722586</v>
      </c>
      <c r="T197" s="2">
        <v>11.834215575722586</v>
      </c>
      <c r="U197" s="2">
        <v>12.30758419875149</v>
      </c>
      <c r="V197" s="2">
        <v>12.30758419875149</v>
      </c>
      <c r="W197" s="3">
        <f t="shared" ref="W197:W198" si="123">M197+O197+Q197+S197+U197</f>
        <v>53.187037767212878</v>
      </c>
      <c r="X197" s="40" t="s">
        <v>390</v>
      </c>
    </row>
    <row r="198" spans="1:24" s="95" customFormat="1" ht="12.75" customHeight="1" x14ac:dyDescent="0.25">
      <c r="A198" s="94" t="s">
        <v>284</v>
      </c>
      <c r="B198" s="244" t="s">
        <v>285</v>
      </c>
      <c r="C198" s="244"/>
      <c r="D198" s="244"/>
      <c r="E198" s="244"/>
      <c r="F198" s="244"/>
      <c r="G198" s="244"/>
      <c r="H198" s="244"/>
      <c r="I198" s="52" t="s">
        <v>16</v>
      </c>
      <c r="J198" s="36">
        <v>6.47</v>
      </c>
      <c r="K198" s="3">
        <v>8.41</v>
      </c>
      <c r="L198" s="37">
        <v>6.79</v>
      </c>
      <c r="M198" s="38">
        <f>M54*1.2</f>
        <v>8.734259999999999</v>
      </c>
      <c r="N198" s="2">
        <v>4.444</v>
      </c>
      <c r="O198" s="2">
        <f t="shared" ref="O198" si="124">O54</f>
        <v>8.6779799999999998</v>
      </c>
      <c r="P198" s="2">
        <f t="shared" ref="P198:V198" si="125">P54</f>
        <v>8.6779799999999998</v>
      </c>
      <c r="Q198" s="2">
        <f t="shared" ref="Q198" si="126">Q54</f>
        <v>9.0771670800000006</v>
      </c>
      <c r="R198" s="2">
        <f t="shared" si="125"/>
        <v>9.0771670800000006</v>
      </c>
      <c r="S198" s="2">
        <f t="shared" ref="S198" si="127">S54</f>
        <v>7.56</v>
      </c>
      <c r="T198" s="2">
        <f t="shared" si="125"/>
        <v>7.56</v>
      </c>
      <c r="U198" s="2">
        <f t="shared" ref="U198" si="128">U54</f>
        <v>7.95</v>
      </c>
      <c r="V198" s="2">
        <f t="shared" si="125"/>
        <v>7.95</v>
      </c>
      <c r="W198" s="3">
        <f t="shared" si="123"/>
        <v>41.999407080000005</v>
      </c>
      <c r="X198" s="40" t="s">
        <v>390</v>
      </c>
    </row>
    <row r="199" spans="1:24" s="95" customFormat="1" ht="12.75" customHeight="1" x14ac:dyDescent="0.25">
      <c r="A199" s="94" t="s">
        <v>286</v>
      </c>
      <c r="B199" s="244" t="s">
        <v>287</v>
      </c>
      <c r="C199" s="244"/>
      <c r="D199" s="244"/>
      <c r="E199" s="244"/>
      <c r="F199" s="244"/>
      <c r="G199" s="244"/>
      <c r="H199" s="244"/>
      <c r="I199" s="52" t="s">
        <v>16</v>
      </c>
      <c r="J199" s="38">
        <v>6.03</v>
      </c>
      <c r="K199" s="3">
        <v>9.49</v>
      </c>
      <c r="L199" s="37">
        <v>8.68</v>
      </c>
      <c r="M199" s="38">
        <f>M62*1.2</f>
        <v>7.8013079999999988</v>
      </c>
      <c r="N199" s="2"/>
      <c r="O199" s="2">
        <f t="shared" ref="O199:V199" si="129">O62*1.2</f>
        <v>9.179316</v>
      </c>
      <c r="P199" s="2">
        <f t="shared" si="129"/>
        <v>9.179316</v>
      </c>
      <c r="Q199" s="2">
        <f t="shared" si="129"/>
        <v>9.6015645359999997</v>
      </c>
      <c r="R199" s="2">
        <f t="shared" si="129"/>
        <v>9.6015645359999997</v>
      </c>
      <c r="S199" s="2">
        <f t="shared" si="129"/>
        <v>6.0143489876228333</v>
      </c>
      <c r="T199" s="2">
        <f t="shared" si="129"/>
        <v>6.0143489876228333</v>
      </c>
      <c r="U199" s="2">
        <f t="shared" si="129"/>
        <v>6.2549229471277465</v>
      </c>
      <c r="V199" s="2">
        <f t="shared" si="129"/>
        <v>6.2549229471277465</v>
      </c>
      <c r="W199" s="2">
        <f t="shared" ref="W199" si="130">W62</f>
        <v>32.376217058958815</v>
      </c>
      <c r="X199" s="35">
        <f>X62*1.2</f>
        <v>39.486152470750582</v>
      </c>
    </row>
    <row r="200" spans="1:24" s="95" customFormat="1" ht="12.75" customHeight="1" x14ac:dyDescent="0.25">
      <c r="A200" s="94" t="s">
        <v>288</v>
      </c>
      <c r="B200" s="244" t="s">
        <v>289</v>
      </c>
      <c r="C200" s="244"/>
      <c r="D200" s="244"/>
      <c r="E200" s="244"/>
      <c r="F200" s="244"/>
      <c r="G200" s="244"/>
      <c r="H200" s="244"/>
      <c r="I200" s="52" t="s">
        <v>16</v>
      </c>
      <c r="J200" s="36">
        <v>4.72</v>
      </c>
      <c r="K200" s="3">
        <v>0.64</v>
      </c>
      <c r="L200" s="37">
        <v>1.5580000000000001</v>
      </c>
      <c r="M200" s="38">
        <f>M75</f>
        <v>8.6529999999999992E-3</v>
      </c>
      <c r="N200" s="2">
        <v>4.6559999999999997</v>
      </c>
      <c r="O200" s="2">
        <f t="shared" ref="O200:V200" si="131">O75*1.2</f>
        <v>6.0861839999999994</v>
      </c>
      <c r="P200" s="2">
        <f t="shared" si="131"/>
        <v>6.0861839999999994</v>
      </c>
      <c r="Q200" s="2">
        <f t="shared" si="131"/>
        <v>2.1037206528000003</v>
      </c>
      <c r="R200" s="2">
        <f t="shared" si="131"/>
        <v>2.1037206528000003</v>
      </c>
      <c r="S200" s="2">
        <f t="shared" si="131"/>
        <v>2.1878694789120008</v>
      </c>
      <c r="T200" s="2">
        <f t="shared" si="131"/>
        <v>2.1878694789120008</v>
      </c>
      <c r="U200" s="2">
        <f t="shared" si="131"/>
        <v>2.2753842580684807</v>
      </c>
      <c r="V200" s="2">
        <f t="shared" si="131"/>
        <v>2.2753842580684807</v>
      </c>
      <c r="W200" s="2">
        <f t="shared" ref="W200" si="132">W75</f>
        <v>10.552951658150402</v>
      </c>
      <c r="X200" s="35">
        <f>X75*1.2</f>
        <v>14.281558389780482</v>
      </c>
    </row>
    <row r="201" spans="1:24" s="95" customFormat="1" ht="23.25" customHeight="1" x14ac:dyDescent="0.25">
      <c r="A201" s="94" t="s">
        <v>290</v>
      </c>
      <c r="B201" s="244" t="s">
        <v>291</v>
      </c>
      <c r="C201" s="244"/>
      <c r="D201" s="244"/>
      <c r="E201" s="244"/>
      <c r="F201" s="244"/>
      <c r="G201" s="244"/>
      <c r="H201" s="244"/>
      <c r="I201" s="52" t="s">
        <v>16</v>
      </c>
      <c r="J201" s="39" t="s">
        <v>390</v>
      </c>
      <c r="K201" s="21" t="s">
        <v>390</v>
      </c>
      <c r="L201" s="40" t="s">
        <v>390</v>
      </c>
      <c r="M201" s="128" t="s">
        <v>390</v>
      </c>
      <c r="N201" s="2" t="s">
        <v>390</v>
      </c>
      <c r="O201" s="3" t="s">
        <v>390</v>
      </c>
      <c r="P201" s="3" t="s">
        <v>390</v>
      </c>
      <c r="Q201" s="3"/>
      <c r="R201" s="3"/>
      <c r="S201" s="3" t="s">
        <v>390</v>
      </c>
      <c r="T201" s="3" t="s">
        <v>390</v>
      </c>
      <c r="U201" s="3" t="s">
        <v>390</v>
      </c>
      <c r="V201" s="3" t="s">
        <v>390</v>
      </c>
      <c r="W201" s="3" t="s">
        <v>390</v>
      </c>
      <c r="X201" s="37" t="s">
        <v>390</v>
      </c>
    </row>
    <row r="202" spans="1:24" s="95" customFormat="1" ht="12.75" customHeight="1" x14ac:dyDescent="0.25">
      <c r="A202" s="94" t="s">
        <v>292</v>
      </c>
      <c r="B202" s="244" t="s">
        <v>293</v>
      </c>
      <c r="C202" s="244"/>
      <c r="D202" s="244"/>
      <c r="E202" s="244"/>
      <c r="F202" s="244"/>
      <c r="G202" s="244"/>
      <c r="H202" s="244"/>
      <c r="I202" s="52" t="s">
        <v>16</v>
      </c>
      <c r="J202" s="36">
        <v>79.89</v>
      </c>
      <c r="K202" s="3">
        <v>10.210000000000001</v>
      </c>
      <c r="L202" s="37">
        <v>16.001319999999986</v>
      </c>
      <c r="M202" s="38">
        <v>77.925000000000011</v>
      </c>
      <c r="N202" s="2">
        <v>25.878</v>
      </c>
      <c r="O202" s="2">
        <v>81.042000000000016</v>
      </c>
      <c r="P202" s="2">
        <v>81.042000000000016</v>
      </c>
      <c r="Q202" s="2">
        <v>84.283680000000018</v>
      </c>
      <c r="R202" s="2">
        <v>84.283680000000018</v>
      </c>
      <c r="S202" s="2">
        <v>87.655027200000021</v>
      </c>
      <c r="T202" s="2">
        <v>87.655027200000021</v>
      </c>
      <c r="U202" s="2">
        <v>91.161228288000018</v>
      </c>
      <c r="V202" s="2">
        <v>91.161228288000018</v>
      </c>
      <c r="W202" s="3">
        <v>422.06693548800007</v>
      </c>
      <c r="X202" s="37">
        <v>422.06693548800007</v>
      </c>
    </row>
    <row r="203" spans="1:24" s="95" customFormat="1" ht="12.75" customHeight="1" x14ac:dyDescent="0.25">
      <c r="A203" s="94" t="s">
        <v>294</v>
      </c>
      <c r="B203" s="244" t="s">
        <v>295</v>
      </c>
      <c r="C203" s="244"/>
      <c r="D203" s="244"/>
      <c r="E203" s="244"/>
      <c r="F203" s="244"/>
      <c r="G203" s="244"/>
      <c r="H203" s="244"/>
      <c r="I203" s="52" t="s">
        <v>16</v>
      </c>
      <c r="J203" s="39" t="s">
        <v>390</v>
      </c>
      <c r="K203" s="21" t="s">
        <v>390</v>
      </c>
      <c r="L203" s="40" t="s">
        <v>390</v>
      </c>
      <c r="M203" s="128" t="s">
        <v>390</v>
      </c>
      <c r="N203" s="2">
        <v>48.365566169999994</v>
      </c>
      <c r="O203" s="3" t="s">
        <v>390</v>
      </c>
      <c r="P203" s="3" t="s">
        <v>390</v>
      </c>
      <c r="Q203" s="3" t="s">
        <v>390</v>
      </c>
      <c r="R203" s="3" t="s">
        <v>390</v>
      </c>
      <c r="S203" s="3" t="s">
        <v>390</v>
      </c>
      <c r="T203" s="3" t="s">
        <v>390</v>
      </c>
      <c r="U203" s="3" t="s">
        <v>390</v>
      </c>
      <c r="V203" s="3" t="s">
        <v>390</v>
      </c>
      <c r="W203" s="3" t="s">
        <v>390</v>
      </c>
      <c r="X203" s="37" t="s">
        <v>390</v>
      </c>
    </row>
    <row r="204" spans="1:24" s="95" customFormat="1" ht="12.75" customHeight="1" x14ac:dyDescent="0.25">
      <c r="A204" s="94" t="s">
        <v>296</v>
      </c>
      <c r="B204" s="244" t="s">
        <v>297</v>
      </c>
      <c r="C204" s="244"/>
      <c r="D204" s="244"/>
      <c r="E204" s="244"/>
      <c r="F204" s="244"/>
      <c r="G204" s="244"/>
      <c r="H204" s="244"/>
      <c r="I204" s="52" t="s">
        <v>16</v>
      </c>
      <c r="J204" s="39" t="s">
        <v>390</v>
      </c>
      <c r="K204" s="21" t="s">
        <v>390</v>
      </c>
      <c r="L204" s="40" t="s">
        <v>390</v>
      </c>
      <c r="M204" s="128" t="s">
        <v>390</v>
      </c>
      <c r="N204" s="2" t="s">
        <v>390</v>
      </c>
      <c r="O204" s="3" t="s">
        <v>390</v>
      </c>
      <c r="P204" s="3" t="s">
        <v>390</v>
      </c>
      <c r="Q204" s="3" t="s">
        <v>390</v>
      </c>
      <c r="R204" s="3" t="s">
        <v>390</v>
      </c>
      <c r="S204" s="3" t="s">
        <v>390</v>
      </c>
      <c r="T204" s="3" t="s">
        <v>390</v>
      </c>
      <c r="U204" s="3" t="s">
        <v>390</v>
      </c>
      <c r="V204" s="3" t="s">
        <v>390</v>
      </c>
      <c r="W204" s="3" t="s">
        <v>390</v>
      </c>
      <c r="X204" s="37" t="s">
        <v>390</v>
      </c>
    </row>
    <row r="205" spans="1:24" s="95" customFormat="1" ht="12.75" customHeight="1" x14ac:dyDescent="0.25">
      <c r="A205" s="94" t="s">
        <v>298</v>
      </c>
      <c r="B205" s="244" t="s">
        <v>299</v>
      </c>
      <c r="C205" s="244"/>
      <c r="D205" s="244"/>
      <c r="E205" s="244"/>
      <c r="F205" s="244"/>
      <c r="G205" s="244"/>
      <c r="H205" s="244"/>
      <c r="I205" s="52" t="s">
        <v>16</v>
      </c>
      <c r="J205" s="39" t="s">
        <v>390</v>
      </c>
      <c r="K205" s="21" t="s">
        <v>390</v>
      </c>
      <c r="L205" s="40" t="s">
        <v>390</v>
      </c>
      <c r="M205" s="128" t="s">
        <v>390</v>
      </c>
      <c r="N205" s="2" t="s">
        <v>390</v>
      </c>
      <c r="O205" s="3" t="s">
        <v>390</v>
      </c>
      <c r="P205" s="3" t="s">
        <v>390</v>
      </c>
      <c r="Q205" s="3" t="s">
        <v>390</v>
      </c>
      <c r="R205" s="3" t="s">
        <v>390</v>
      </c>
      <c r="S205" s="3" t="s">
        <v>390</v>
      </c>
      <c r="T205" s="3" t="s">
        <v>390</v>
      </c>
      <c r="U205" s="3" t="s">
        <v>390</v>
      </c>
      <c r="V205" s="3" t="s">
        <v>390</v>
      </c>
      <c r="W205" s="3" t="s">
        <v>390</v>
      </c>
      <c r="X205" s="37" t="s">
        <v>390</v>
      </c>
    </row>
    <row r="206" spans="1:24" s="95" customFormat="1" ht="26.25" customHeight="1" x14ac:dyDescent="0.25">
      <c r="A206" s="94" t="s">
        <v>300</v>
      </c>
      <c r="B206" s="248" t="s">
        <v>301</v>
      </c>
      <c r="C206" s="248"/>
      <c r="D206" s="248"/>
      <c r="E206" s="248"/>
      <c r="F206" s="248"/>
      <c r="G206" s="248"/>
      <c r="H206" s="248"/>
      <c r="I206" s="52" t="s">
        <v>16</v>
      </c>
      <c r="J206" s="39" t="s">
        <v>390</v>
      </c>
      <c r="K206" s="21" t="s">
        <v>390</v>
      </c>
      <c r="L206" s="40" t="s">
        <v>390</v>
      </c>
      <c r="M206" s="128" t="s">
        <v>390</v>
      </c>
      <c r="N206" s="2" t="s">
        <v>390</v>
      </c>
      <c r="O206" s="3" t="s">
        <v>390</v>
      </c>
      <c r="P206" s="3" t="s">
        <v>390</v>
      </c>
      <c r="Q206" s="3" t="s">
        <v>390</v>
      </c>
      <c r="R206" s="3" t="s">
        <v>390</v>
      </c>
      <c r="S206" s="3" t="s">
        <v>390</v>
      </c>
      <c r="T206" s="3" t="s">
        <v>390</v>
      </c>
      <c r="U206" s="3" t="s">
        <v>390</v>
      </c>
      <c r="V206" s="3" t="s">
        <v>390</v>
      </c>
      <c r="W206" s="3" t="s">
        <v>390</v>
      </c>
      <c r="X206" s="37" t="s">
        <v>390</v>
      </c>
    </row>
    <row r="207" spans="1:24" s="95" customFormat="1" ht="12.75" customHeight="1" x14ac:dyDescent="0.25">
      <c r="A207" s="94" t="s">
        <v>302</v>
      </c>
      <c r="B207" s="248" t="s">
        <v>303</v>
      </c>
      <c r="C207" s="248"/>
      <c r="D207" s="248"/>
      <c r="E207" s="248"/>
      <c r="F207" s="248"/>
      <c r="G207" s="248"/>
      <c r="H207" s="248"/>
      <c r="I207" s="52" t="s">
        <v>16</v>
      </c>
      <c r="J207" s="39" t="s">
        <v>390</v>
      </c>
      <c r="K207" s="21" t="s">
        <v>390</v>
      </c>
      <c r="L207" s="40" t="s">
        <v>390</v>
      </c>
      <c r="M207" s="128" t="s">
        <v>390</v>
      </c>
      <c r="N207" s="2" t="s">
        <v>390</v>
      </c>
      <c r="O207" s="3" t="s">
        <v>390</v>
      </c>
      <c r="P207" s="3" t="s">
        <v>390</v>
      </c>
      <c r="Q207" s="3" t="s">
        <v>390</v>
      </c>
      <c r="R207" s="3" t="s">
        <v>390</v>
      </c>
      <c r="S207" s="3" t="s">
        <v>390</v>
      </c>
      <c r="T207" s="3" t="s">
        <v>390</v>
      </c>
      <c r="U207" s="3" t="s">
        <v>390</v>
      </c>
      <c r="V207" s="3" t="s">
        <v>390</v>
      </c>
      <c r="W207" s="3" t="s">
        <v>390</v>
      </c>
      <c r="X207" s="37" t="s">
        <v>390</v>
      </c>
    </row>
    <row r="208" spans="1:24" s="95" customFormat="1" ht="12.75" customHeight="1" x14ac:dyDescent="0.25">
      <c r="A208" s="94" t="s">
        <v>304</v>
      </c>
      <c r="B208" s="248" t="s">
        <v>305</v>
      </c>
      <c r="C208" s="248"/>
      <c r="D208" s="248"/>
      <c r="E208" s="248"/>
      <c r="F208" s="248"/>
      <c r="G208" s="248"/>
      <c r="H208" s="248"/>
      <c r="I208" s="52" t="s">
        <v>16</v>
      </c>
      <c r="J208" s="39" t="s">
        <v>390</v>
      </c>
      <c r="K208" s="21" t="s">
        <v>390</v>
      </c>
      <c r="L208" s="40" t="s">
        <v>390</v>
      </c>
      <c r="M208" s="128" t="s">
        <v>390</v>
      </c>
      <c r="N208" s="2" t="s">
        <v>390</v>
      </c>
      <c r="O208" s="3" t="s">
        <v>390</v>
      </c>
      <c r="P208" s="3" t="s">
        <v>390</v>
      </c>
      <c r="Q208" s="3" t="s">
        <v>390</v>
      </c>
      <c r="R208" s="3" t="s">
        <v>390</v>
      </c>
      <c r="S208" s="3" t="s">
        <v>390</v>
      </c>
      <c r="T208" s="3" t="s">
        <v>390</v>
      </c>
      <c r="U208" s="3" t="s">
        <v>390</v>
      </c>
      <c r="V208" s="3" t="s">
        <v>390</v>
      </c>
      <c r="W208" s="3" t="s">
        <v>390</v>
      </c>
      <c r="X208" s="37" t="s">
        <v>390</v>
      </c>
    </row>
    <row r="209" spans="1:24" s="95" customFormat="1" ht="12.75" customHeight="1" x14ac:dyDescent="0.25">
      <c r="A209" s="94" t="s">
        <v>306</v>
      </c>
      <c r="B209" s="244" t="s">
        <v>307</v>
      </c>
      <c r="C209" s="244"/>
      <c r="D209" s="244"/>
      <c r="E209" s="244"/>
      <c r="F209" s="244"/>
      <c r="G209" s="244"/>
      <c r="H209" s="244"/>
      <c r="I209" s="52" t="s">
        <v>16</v>
      </c>
      <c r="J209" s="39" t="s">
        <v>390</v>
      </c>
      <c r="K209" s="21" t="s">
        <v>390</v>
      </c>
      <c r="L209" s="40" t="s">
        <v>390</v>
      </c>
      <c r="M209" s="128" t="s">
        <v>390</v>
      </c>
      <c r="N209" s="2">
        <v>48.365566169999994</v>
      </c>
      <c r="O209" s="3" t="s">
        <v>390</v>
      </c>
      <c r="P209" s="3" t="s">
        <v>390</v>
      </c>
      <c r="Q209" s="3" t="s">
        <v>390</v>
      </c>
      <c r="R209" s="3" t="s">
        <v>390</v>
      </c>
      <c r="S209" s="3" t="s">
        <v>390</v>
      </c>
      <c r="T209" s="3" t="s">
        <v>390</v>
      </c>
      <c r="U209" s="3" t="s">
        <v>390</v>
      </c>
      <c r="V209" s="3" t="s">
        <v>390</v>
      </c>
      <c r="W209" s="3" t="s">
        <v>390</v>
      </c>
      <c r="X209" s="37" t="s">
        <v>390</v>
      </c>
    </row>
    <row r="210" spans="1:24" s="95" customFormat="1" ht="12.75" customHeight="1" x14ac:dyDescent="0.25">
      <c r="A210" s="94" t="s">
        <v>308</v>
      </c>
      <c r="B210" s="244" t="s">
        <v>309</v>
      </c>
      <c r="C210" s="244"/>
      <c r="D210" s="244"/>
      <c r="E210" s="244"/>
      <c r="F210" s="244"/>
      <c r="G210" s="244"/>
      <c r="H210" s="244"/>
      <c r="I210" s="52" t="s">
        <v>16</v>
      </c>
      <c r="J210" s="36">
        <v>40.482008719999996</v>
      </c>
      <c r="K210" s="23">
        <v>49.161113249999993</v>
      </c>
      <c r="L210" s="41">
        <v>49.188723719999999</v>
      </c>
      <c r="M210" s="36">
        <v>48.378657889999999</v>
      </c>
      <c r="N210" s="2">
        <v>48.365566169999994</v>
      </c>
      <c r="O210" s="23">
        <v>62.218381260000001</v>
      </c>
      <c r="P210" s="23">
        <v>62.218381260000001</v>
      </c>
      <c r="Q210" s="23">
        <v>68.35517419</v>
      </c>
      <c r="R210" s="23">
        <v>68.35517419</v>
      </c>
      <c r="S210" s="23">
        <v>71.627850170000002</v>
      </c>
      <c r="T210" s="23">
        <v>71.627850170000002</v>
      </c>
      <c r="U210" s="23">
        <v>72.331312139999994</v>
      </c>
      <c r="V210" s="23">
        <v>72.331312139999994</v>
      </c>
      <c r="W210" s="3">
        <f>M210+O210+Q210+S210+U210</f>
        <v>322.91137564999997</v>
      </c>
      <c r="X210" s="40" t="s">
        <v>390</v>
      </c>
    </row>
    <row r="211" spans="1:24" s="95" customFormat="1" ht="12.75" customHeight="1" x14ac:dyDescent="0.25">
      <c r="A211" s="94" t="s">
        <v>310</v>
      </c>
      <c r="B211" s="244" t="s">
        <v>311</v>
      </c>
      <c r="C211" s="244"/>
      <c r="D211" s="244"/>
      <c r="E211" s="244"/>
      <c r="F211" s="244"/>
      <c r="G211" s="244"/>
      <c r="H211" s="244"/>
      <c r="I211" s="52" t="s">
        <v>16</v>
      </c>
      <c r="J211" s="36">
        <v>40.482008719999996</v>
      </c>
      <c r="K211" s="23">
        <v>49.161113249999993</v>
      </c>
      <c r="L211" s="41">
        <v>49.188723719999999</v>
      </c>
      <c r="M211" s="36">
        <v>48.378657889999999</v>
      </c>
      <c r="N211" s="2">
        <v>48.365566169999994</v>
      </c>
      <c r="O211" s="23">
        <v>62.218381260000001</v>
      </c>
      <c r="P211" s="23">
        <v>62.218381260000001</v>
      </c>
      <c r="Q211" s="23">
        <v>68.35517419</v>
      </c>
      <c r="R211" s="23">
        <v>68.35517419</v>
      </c>
      <c r="S211" s="23">
        <v>71.627850170000002</v>
      </c>
      <c r="T211" s="23">
        <v>71.627850170000002</v>
      </c>
      <c r="U211" s="23">
        <v>72.331312139999994</v>
      </c>
      <c r="V211" s="23">
        <v>72.331312139999994</v>
      </c>
      <c r="W211" s="3">
        <f t="shared" ref="W211:W213" si="133">M211+O211+Q211+S211+U211</f>
        <v>322.91137564999997</v>
      </c>
      <c r="X211" s="40" t="s">
        <v>390</v>
      </c>
    </row>
    <row r="212" spans="1:24" s="95" customFormat="1" ht="12.75" customHeight="1" x14ac:dyDescent="0.25">
      <c r="A212" s="94" t="s">
        <v>312</v>
      </c>
      <c r="B212" s="248" t="s">
        <v>313</v>
      </c>
      <c r="C212" s="248"/>
      <c r="D212" s="248"/>
      <c r="E212" s="248"/>
      <c r="F212" s="248"/>
      <c r="G212" s="248"/>
      <c r="H212" s="248"/>
      <c r="I212" s="52" t="s">
        <v>16</v>
      </c>
      <c r="J212" s="36">
        <v>0</v>
      </c>
      <c r="K212" s="3">
        <v>0.18206907999999999</v>
      </c>
      <c r="L212" s="37">
        <v>5.008</v>
      </c>
      <c r="M212" s="36">
        <v>24.49190462</v>
      </c>
      <c r="N212" s="2">
        <v>25.376999999999999</v>
      </c>
      <c r="O212" s="23">
        <v>8.9649719799999996</v>
      </c>
      <c r="P212" s="23">
        <v>8.9649719799999996</v>
      </c>
      <c r="Q212" s="23">
        <v>9.7478416800000005</v>
      </c>
      <c r="R212" s="23">
        <v>9.7478416800000005</v>
      </c>
      <c r="S212" s="3">
        <v>16.88590632</v>
      </c>
      <c r="T212" s="3">
        <v>16.88590632</v>
      </c>
      <c r="U212" s="3">
        <v>32.820517410000001</v>
      </c>
      <c r="V212" s="3">
        <v>32.820517410000001</v>
      </c>
      <c r="W212" s="3">
        <f t="shared" si="133"/>
        <v>92.911142009999992</v>
      </c>
      <c r="X212" s="40" t="s">
        <v>390</v>
      </c>
    </row>
    <row r="213" spans="1:24" s="95" customFormat="1" ht="12.75" customHeight="1" x14ac:dyDescent="0.25">
      <c r="A213" s="94" t="s">
        <v>314</v>
      </c>
      <c r="B213" s="248" t="s">
        <v>315</v>
      </c>
      <c r="C213" s="248"/>
      <c r="D213" s="248"/>
      <c r="E213" s="248"/>
      <c r="F213" s="248"/>
      <c r="G213" s="248"/>
      <c r="H213" s="248"/>
      <c r="I213" s="52" t="s">
        <v>16</v>
      </c>
      <c r="J213" s="36">
        <v>29.44326165</v>
      </c>
      <c r="K213" s="3">
        <v>40.549999999999997</v>
      </c>
      <c r="L213" s="37">
        <v>27.78</v>
      </c>
      <c r="M213" s="36">
        <v>15.34898924</v>
      </c>
      <c r="N213" s="2">
        <v>15.515397799999995</v>
      </c>
      <c r="O213" s="23">
        <v>28.744</v>
      </c>
      <c r="P213" s="23">
        <v>28.744</v>
      </c>
      <c r="Q213" s="23">
        <v>43.908850719999997</v>
      </c>
      <c r="R213" s="23">
        <v>43.908850719999997</v>
      </c>
      <c r="S213" s="3">
        <v>52.509739140000001</v>
      </c>
      <c r="T213" s="3">
        <v>52.509739140000001</v>
      </c>
      <c r="U213" s="3">
        <v>37.090776939999998</v>
      </c>
      <c r="V213" s="3">
        <v>37.090776939999998</v>
      </c>
      <c r="W213" s="3">
        <f t="shared" si="133"/>
        <v>177.60235604000002</v>
      </c>
      <c r="X213" s="40" t="s">
        <v>390</v>
      </c>
    </row>
    <row r="214" spans="1:24" s="95" customFormat="1" ht="12.75" customHeight="1" x14ac:dyDescent="0.25">
      <c r="A214" s="105" t="s">
        <v>316</v>
      </c>
      <c r="B214" s="255" t="s">
        <v>317</v>
      </c>
      <c r="C214" s="255"/>
      <c r="D214" s="255"/>
      <c r="E214" s="255"/>
      <c r="F214" s="255"/>
      <c r="G214" s="255"/>
      <c r="H214" s="255"/>
      <c r="I214" s="52" t="s">
        <v>16</v>
      </c>
      <c r="J214" s="39" t="s">
        <v>390</v>
      </c>
      <c r="K214" s="3" t="s">
        <v>390</v>
      </c>
      <c r="L214" s="37" t="s">
        <v>390</v>
      </c>
      <c r="M214" s="128" t="s">
        <v>390</v>
      </c>
      <c r="N214" s="2" t="s">
        <v>390</v>
      </c>
      <c r="O214" s="3" t="s">
        <v>390</v>
      </c>
      <c r="P214" s="3" t="s">
        <v>390</v>
      </c>
      <c r="Q214" s="3" t="s">
        <v>390</v>
      </c>
      <c r="R214" s="3" t="s">
        <v>390</v>
      </c>
      <c r="S214" s="3" t="s">
        <v>390</v>
      </c>
      <c r="T214" s="3" t="s">
        <v>390</v>
      </c>
      <c r="U214" s="3" t="s">
        <v>390</v>
      </c>
      <c r="V214" s="3" t="s">
        <v>390</v>
      </c>
      <c r="W214" s="3" t="s">
        <v>390</v>
      </c>
      <c r="X214" s="37" t="s">
        <v>390</v>
      </c>
    </row>
    <row r="215" spans="1:24" s="95" customFormat="1" ht="12.75" customHeight="1" x14ac:dyDescent="0.25">
      <c r="A215" s="94" t="s">
        <v>318</v>
      </c>
      <c r="B215" s="248" t="s">
        <v>319</v>
      </c>
      <c r="C215" s="248"/>
      <c r="D215" s="248"/>
      <c r="E215" s="248"/>
      <c r="F215" s="248"/>
      <c r="G215" s="248"/>
      <c r="H215" s="248"/>
      <c r="I215" s="52" t="s">
        <v>16</v>
      </c>
      <c r="J215" s="39" t="s">
        <v>390</v>
      </c>
      <c r="K215" s="21" t="s">
        <v>390</v>
      </c>
      <c r="L215" s="40" t="s">
        <v>390</v>
      </c>
      <c r="M215" s="128" t="s">
        <v>390</v>
      </c>
      <c r="N215" s="2" t="s">
        <v>390</v>
      </c>
      <c r="O215" s="3" t="s">
        <v>390</v>
      </c>
      <c r="P215" s="3" t="s">
        <v>390</v>
      </c>
      <c r="Q215" s="3" t="s">
        <v>390</v>
      </c>
      <c r="R215" s="3" t="s">
        <v>390</v>
      </c>
      <c r="S215" s="3" t="s">
        <v>390</v>
      </c>
      <c r="T215" s="3" t="s">
        <v>390</v>
      </c>
      <c r="U215" s="3" t="s">
        <v>390</v>
      </c>
      <c r="V215" s="3" t="s">
        <v>390</v>
      </c>
      <c r="W215" s="3" t="s">
        <v>390</v>
      </c>
      <c r="X215" s="37" t="s">
        <v>390</v>
      </c>
    </row>
    <row r="216" spans="1:24" s="95" customFormat="1" ht="12.75" customHeight="1" x14ac:dyDescent="0.25">
      <c r="A216" s="94" t="s">
        <v>320</v>
      </c>
      <c r="B216" s="248" t="s">
        <v>321</v>
      </c>
      <c r="C216" s="248"/>
      <c r="D216" s="248"/>
      <c r="E216" s="248"/>
      <c r="F216" s="248"/>
      <c r="G216" s="248"/>
      <c r="H216" s="248"/>
      <c r="I216" s="52" t="s">
        <v>16</v>
      </c>
      <c r="J216" s="39" t="s">
        <v>390</v>
      </c>
      <c r="K216" s="3" t="s">
        <v>390</v>
      </c>
      <c r="L216" s="37" t="s">
        <v>390</v>
      </c>
      <c r="M216" s="128" t="s">
        <v>390</v>
      </c>
      <c r="N216" s="2" t="s">
        <v>390</v>
      </c>
      <c r="O216" s="3" t="s">
        <v>390</v>
      </c>
      <c r="P216" s="3" t="s">
        <v>390</v>
      </c>
      <c r="Q216" s="3" t="s">
        <v>390</v>
      </c>
      <c r="R216" s="3" t="s">
        <v>390</v>
      </c>
      <c r="S216" s="3" t="s">
        <v>390</v>
      </c>
      <c r="T216" s="3" t="s">
        <v>390</v>
      </c>
      <c r="U216" s="3" t="s">
        <v>390</v>
      </c>
      <c r="V216" s="3" t="s">
        <v>390</v>
      </c>
      <c r="W216" s="3" t="s">
        <v>390</v>
      </c>
      <c r="X216" s="37" t="s">
        <v>390</v>
      </c>
    </row>
    <row r="217" spans="1:24" s="95" customFormat="1" ht="12.75" customHeight="1" x14ac:dyDescent="0.25">
      <c r="A217" s="94" t="s">
        <v>322</v>
      </c>
      <c r="B217" s="248" t="s">
        <v>323</v>
      </c>
      <c r="C217" s="248"/>
      <c r="D217" s="248"/>
      <c r="E217" s="248"/>
      <c r="F217" s="248"/>
      <c r="G217" s="248"/>
      <c r="H217" s="248"/>
      <c r="I217" s="52" t="s">
        <v>16</v>
      </c>
      <c r="J217" s="36">
        <v>7.7834148799999996</v>
      </c>
      <c r="K217" s="3">
        <v>6.6364266900000004</v>
      </c>
      <c r="L217" s="37">
        <v>16.399999999999999</v>
      </c>
      <c r="M217" s="36">
        <v>8.5377640299999999</v>
      </c>
      <c r="N217" s="2">
        <v>7.4731683699999998</v>
      </c>
      <c r="O217" s="23">
        <f>O211-O212-O213</f>
        <v>24.50940928</v>
      </c>
      <c r="P217" s="23">
        <f>P211-P212-P213</f>
        <v>24.50940928</v>
      </c>
      <c r="Q217" s="23">
        <f t="shared" ref="Q217" si="134">Q211-Q212-Q213</f>
        <v>14.698481790000002</v>
      </c>
      <c r="R217" s="23">
        <f t="shared" ref="R217:V217" si="135">R211-R212-R213</f>
        <v>14.698481790000002</v>
      </c>
      <c r="S217" s="23">
        <f t="shared" ref="S217" si="136">S211-S212-S213</f>
        <v>2.2322047099999978</v>
      </c>
      <c r="T217" s="23">
        <f t="shared" si="135"/>
        <v>2.2322047099999978</v>
      </c>
      <c r="U217" s="23">
        <f t="shared" ref="U217" si="137">U211-U212-U213</f>
        <v>2.4200177899999957</v>
      </c>
      <c r="V217" s="23">
        <f t="shared" si="135"/>
        <v>2.4200177899999957</v>
      </c>
      <c r="W217" s="3">
        <f t="shared" ref="W217" si="138">M217+O217+Q217+S217+U217</f>
        <v>52.397877599999994</v>
      </c>
      <c r="X217" s="40" t="s">
        <v>390</v>
      </c>
    </row>
    <row r="218" spans="1:24" s="95" customFormat="1" ht="12.75" customHeight="1" x14ac:dyDescent="0.25">
      <c r="A218" s="94" t="s">
        <v>324</v>
      </c>
      <c r="B218" s="244" t="s">
        <v>325</v>
      </c>
      <c r="C218" s="244"/>
      <c r="D218" s="244"/>
      <c r="E218" s="244"/>
      <c r="F218" s="244"/>
      <c r="G218" s="244"/>
      <c r="H218" s="244"/>
      <c r="I218" s="52" t="s">
        <v>16</v>
      </c>
      <c r="J218" s="39" t="s">
        <v>390</v>
      </c>
      <c r="K218" s="21" t="s">
        <v>390</v>
      </c>
      <c r="L218" s="40" t="s">
        <v>390</v>
      </c>
      <c r="M218" s="128" t="s">
        <v>390</v>
      </c>
      <c r="N218" s="2" t="s">
        <v>390</v>
      </c>
      <c r="O218" s="3" t="s">
        <v>390</v>
      </c>
      <c r="P218" s="3" t="s">
        <v>390</v>
      </c>
      <c r="Q218" s="3" t="s">
        <v>390</v>
      </c>
      <c r="R218" s="3" t="s">
        <v>390</v>
      </c>
      <c r="S218" s="3" t="s">
        <v>390</v>
      </c>
      <c r="T218" s="3" t="s">
        <v>390</v>
      </c>
      <c r="U218" s="3" t="s">
        <v>390</v>
      </c>
      <c r="V218" s="3" t="s">
        <v>390</v>
      </c>
      <c r="W218" s="3" t="s">
        <v>390</v>
      </c>
      <c r="X218" s="37" t="s">
        <v>390</v>
      </c>
    </row>
    <row r="219" spans="1:24" s="95" customFormat="1" ht="12.75" customHeight="1" x14ac:dyDescent="0.25">
      <c r="A219" s="105" t="s">
        <v>326</v>
      </c>
      <c r="B219" s="256" t="s">
        <v>327</v>
      </c>
      <c r="C219" s="256"/>
      <c r="D219" s="256"/>
      <c r="E219" s="256"/>
      <c r="F219" s="256"/>
      <c r="G219" s="256"/>
      <c r="H219" s="256"/>
      <c r="I219" s="52" t="s">
        <v>16</v>
      </c>
      <c r="J219" s="36">
        <v>3.2553321899999998</v>
      </c>
      <c r="K219" s="3">
        <v>1.7926174800000001</v>
      </c>
      <c r="L219" s="37" t="s">
        <v>390</v>
      </c>
      <c r="M219" s="36">
        <v>0</v>
      </c>
      <c r="N219" s="2">
        <v>0</v>
      </c>
      <c r="O219" s="23">
        <v>0</v>
      </c>
      <c r="P219" s="23">
        <v>0</v>
      </c>
      <c r="Q219" s="23">
        <v>0</v>
      </c>
      <c r="R219" s="2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7">
        <v>0</v>
      </c>
    </row>
    <row r="220" spans="1:24" s="95" customFormat="1" ht="12.75" customHeight="1" x14ac:dyDescent="0.25">
      <c r="A220" s="94" t="s">
        <v>328</v>
      </c>
      <c r="B220" s="244" t="s">
        <v>107</v>
      </c>
      <c r="C220" s="244"/>
      <c r="D220" s="244"/>
      <c r="E220" s="244"/>
      <c r="F220" s="244"/>
      <c r="G220" s="244"/>
      <c r="H220" s="244"/>
      <c r="I220" s="52" t="s">
        <v>16</v>
      </c>
      <c r="J220" s="36" t="s">
        <v>390</v>
      </c>
      <c r="K220" s="23" t="s">
        <v>390</v>
      </c>
      <c r="L220" s="41" t="s">
        <v>390</v>
      </c>
      <c r="M220" s="128" t="s">
        <v>390</v>
      </c>
      <c r="N220" s="2" t="s">
        <v>390</v>
      </c>
      <c r="O220" s="3" t="s">
        <v>390</v>
      </c>
      <c r="P220" s="3" t="s">
        <v>390</v>
      </c>
      <c r="Q220" s="3" t="s">
        <v>390</v>
      </c>
      <c r="R220" s="3" t="s">
        <v>390</v>
      </c>
      <c r="S220" s="3" t="s">
        <v>390</v>
      </c>
      <c r="T220" s="3" t="s">
        <v>390</v>
      </c>
      <c r="U220" s="3" t="s">
        <v>390</v>
      </c>
      <c r="V220" s="3" t="s">
        <v>390</v>
      </c>
      <c r="W220" s="3" t="s">
        <v>390</v>
      </c>
      <c r="X220" s="37" t="s">
        <v>390</v>
      </c>
    </row>
    <row r="221" spans="1:24" s="95" customFormat="1" ht="12.75" customHeight="1" x14ac:dyDescent="0.25">
      <c r="A221" s="94" t="s">
        <v>329</v>
      </c>
      <c r="B221" s="244" t="s">
        <v>330</v>
      </c>
      <c r="C221" s="244"/>
      <c r="D221" s="244"/>
      <c r="E221" s="244"/>
      <c r="F221" s="244"/>
      <c r="G221" s="244"/>
      <c r="H221" s="244"/>
      <c r="I221" s="52" t="s">
        <v>16</v>
      </c>
      <c r="J221" s="36" t="s">
        <v>390</v>
      </c>
      <c r="K221" s="23" t="s">
        <v>390</v>
      </c>
      <c r="L221" s="41" t="s">
        <v>390</v>
      </c>
      <c r="M221" s="128" t="s">
        <v>390</v>
      </c>
      <c r="N221" s="2" t="s">
        <v>390</v>
      </c>
      <c r="O221" s="3" t="s">
        <v>390</v>
      </c>
      <c r="P221" s="3" t="s">
        <v>390</v>
      </c>
      <c r="Q221" s="3" t="s">
        <v>390</v>
      </c>
      <c r="R221" s="3" t="s">
        <v>390</v>
      </c>
      <c r="S221" s="3" t="s">
        <v>390</v>
      </c>
      <c r="T221" s="3" t="s">
        <v>390</v>
      </c>
      <c r="U221" s="3" t="s">
        <v>390</v>
      </c>
      <c r="V221" s="3" t="s">
        <v>390</v>
      </c>
      <c r="W221" s="3" t="s">
        <v>390</v>
      </c>
      <c r="X221" s="37" t="s">
        <v>390</v>
      </c>
    </row>
    <row r="222" spans="1:24" s="95" customFormat="1" ht="12.75" customHeight="1" x14ac:dyDescent="0.25">
      <c r="A222" s="94" t="s">
        <v>331</v>
      </c>
      <c r="B222" s="244" t="s">
        <v>332</v>
      </c>
      <c r="C222" s="244"/>
      <c r="D222" s="244"/>
      <c r="E222" s="244"/>
      <c r="F222" s="244"/>
      <c r="G222" s="244"/>
      <c r="H222" s="244"/>
      <c r="I222" s="52" t="s">
        <v>16</v>
      </c>
      <c r="J222" s="36" t="s">
        <v>390</v>
      </c>
      <c r="K222" s="23" t="s">
        <v>390</v>
      </c>
      <c r="L222" s="41" t="s">
        <v>390</v>
      </c>
      <c r="M222" s="128" t="s">
        <v>390</v>
      </c>
      <c r="N222" s="2">
        <v>63.206000000000003</v>
      </c>
      <c r="O222" s="3" t="s">
        <v>390</v>
      </c>
      <c r="P222" s="3" t="s">
        <v>390</v>
      </c>
      <c r="Q222" s="3" t="s">
        <v>390</v>
      </c>
      <c r="R222" s="3" t="s">
        <v>390</v>
      </c>
      <c r="S222" s="3" t="s">
        <v>390</v>
      </c>
      <c r="T222" s="3" t="s">
        <v>390</v>
      </c>
      <c r="U222" s="3" t="s">
        <v>390</v>
      </c>
      <c r="V222" s="3" t="s">
        <v>390</v>
      </c>
      <c r="W222" s="3" t="s">
        <v>390</v>
      </c>
      <c r="X222" s="37" t="s">
        <v>390</v>
      </c>
    </row>
    <row r="223" spans="1:24" s="95" customFormat="1" ht="12.75" customHeight="1" x14ac:dyDescent="0.25">
      <c r="A223" s="94" t="s">
        <v>333</v>
      </c>
      <c r="B223" s="244" t="s">
        <v>334</v>
      </c>
      <c r="C223" s="244"/>
      <c r="D223" s="244"/>
      <c r="E223" s="244"/>
      <c r="F223" s="244"/>
      <c r="G223" s="244"/>
      <c r="H223" s="244"/>
      <c r="I223" s="52" t="s">
        <v>16</v>
      </c>
      <c r="J223" s="36" t="s">
        <v>390</v>
      </c>
      <c r="K223" s="23" t="s">
        <v>390</v>
      </c>
      <c r="L223" s="41" t="s">
        <v>390</v>
      </c>
      <c r="M223" s="128" t="s">
        <v>390</v>
      </c>
      <c r="N223" s="2" t="s">
        <v>390</v>
      </c>
      <c r="O223" s="3" t="s">
        <v>390</v>
      </c>
      <c r="P223" s="3" t="s">
        <v>390</v>
      </c>
      <c r="Q223" s="3" t="s">
        <v>390</v>
      </c>
      <c r="R223" s="3" t="s">
        <v>390</v>
      </c>
      <c r="S223" s="3" t="s">
        <v>390</v>
      </c>
      <c r="T223" s="3" t="s">
        <v>390</v>
      </c>
      <c r="U223" s="3" t="s">
        <v>390</v>
      </c>
      <c r="V223" s="3" t="s">
        <v>390</v>
      </c>
      <c r="W223" s="3" t="s">
        <v>390</v>
      </c>
      <c r="X223" s="37" t="s">
        <v>390</v>
      </c>
    </row>
    <row r="224" spans="1:24" s="95" customFormat="1" ht="12.75" customHeight="1" x14ac:dyDescent="0.25">
      <c r="A224" s="94" t="s">
        <v>335</v>
      </c>
      <c r="B224" s="244" t="s">
        <v>336</v>
      </c>
      <c r="C224" s="244"/>
      <c r="D224" s="244"/>
      <c r="E224" s="244"/>
      <c r="F224" s="244"/>
      <c r="G224" s="244"/>
      <c r="H224" s="244"/>
      <c r="I224" s="52" t="s">
        <v>16</v>
      </c>
      <c r="J224" s="36" t="s">
        <v>390</v>
      </c>
      <c r="K224" s="23" t="s">
        <v>390</v>
      </c>
      <c r="L224" s="41" t="s">
        <v>390</v>
      </c>
      <c r="M224" s="128" t="s">
        <v>390</v>
      </c>
      <c r="N224" s="2" t="s">
        <v>390</v>
      </c>
      <c r="O224" s="3" t="s">
        <v>390</v>
      </c>
      <c r="P224" s="3" t="s">
        <v>390</v>
      </c>
      <c r="Q224" s="3" t="s">
        <v>390</v>
      </c>
      <c r="R224" s="3" t="s">
        <v>390</v>
      </c>
      <c r="S224" s="3" t="s">
        <v>390</v>
      </c>
      <c r="T224" s="3" t="s">
        <v>390</v>
      </c>
      <c r="U224" s="3" t="s">
        <v>390</v>
      </c>
      <c r="V224" s="3" t="s">
        <v>390</v>
      </c>
      <c r="W224" s="3" t="s">
        <v>390</v>
      </c>
      <c r="X224" s="37" t="s">
        <v>390</v>
      </c>
    </row>
    <row r="225" spans="1:24" s="95" customFormat="1" ht="12.75" customHeight="1" x14ac:dyDescent="0.25">
      <c r="A225" s="94" t="s">
        <v>337</v>
      </c>
      <c r="B225" s="248" t="s">
        <v>338</v>
      </c>
      <c r="C225" s="248"/>
      <c r="D225" s="248"/>
      <c r="E225" s="248"/>
      <c r="F225" s="248"/>
      <c r="G225" s="248"/>
      <c r="H225" s="248"/>
      <c r="I225" s="52" t="s">
        <v>16</v>
      </c>
      <c r="J225" s="36" t="s">
        <v>390</v>
      </c>
      <c r="K225" s="23" t="s">
        <v>390</v>
      </c>
      <c r="L225" s="41" t="s">
        <v>390</v>
      </c>
      <c r="M225" s="128" t="s">
        <v>390</v>
      </c>
      <c r="N225" s="2" t="s">
        <v>390</v>
      </c>
      <c r="O225" s="3" t="s">
        <v>390</v>
      </c>
      <c r="P225" s="3" t="s">
        <v>390</v>
      </c>
      <c r="Q225" s="3" t="s">
        <v>390</v>
      </c>
      <c r="R225" s="3" t="s">
        <v>390</v>
      </c>
      <c r="S225" s="3" t="s">
        <v>390</v>
      </c>
      <c r="T225" s="3" t="s">
        <v>390</v>
      </c>
      <c r="U225" s="3" t="s">
        <v>390</v>
      </c>
      <c r="V225" s="3" t="s">
        <v>390</v>
      </c>
      <c r="W225" s="3" t="s">
        <v>390</v>
      </c>
      <c r="X225" s="37" t="s">
        <v>390</v>
      </c>
    </row>
    <row r="226" spans="1:24" s="95" customFormat="1" ht="12.75" customHeight="1" x14ac:dyDescent="0.25">
      <c r="A226" s="94" t="s">
        <v>339</v>
      </c>
      <c r="B226" s="248" t="s">
        <v>340</v>
      </c>
      <c r="C226" s="248"/>
      <c r="D226" s="248"/>
      <c r="E226" s="248"/>
      <c r="F226" s="248"/>
      <c r="G226" s="248"/>
      <c r="H226" s="248"/>
      <c r="I226" s="52" t="s">
        <v>16</v>
      </c>
      <c r="J226" s="36" t="s">
        <v>390</v>
      </c>
      <c r="K226" s="23" t="s">
        <v>390</v>
      </c>
      <c r="L226" s="41" t="s">
        <v>390</v>
      </c>
      <c r="M226" s="128" t="s">
        <v>390</v>
      </c>
      <c r="N226" s="2" t="s">
        <v>390</v>
      </c>
      <c r="O226" s="3" t="s">
        <v>390</v>
      </c>
      <c r="P226" s="3" t="s">
        <v>390</v>
      </c>
      <c r="Q226" s="3" t="s">
        <v>390</v>
      </c>
      <c r="R226" s="3" t="s">
        <v>390</v>
      </c>
      <c r="S226" s="3" t="s">
        <v>390</v>
      </c>
      <c r="T226" s="3" t="s">
        <v>390</v>
      </c>
      <c r="U226" s="3" t="s">
        <v>390</v>
      </c>
      <c r="V226" s="3" t="s">
        <v>390</v>
      </c>
      <c r="W226" s="3" t="s">
        <v>390</v>
      </c>
      <c r="X226" s="37" t="s">
        <v>390</v>
      </c>
    </row>
    <row r="227" spans="1:24" s="95" customFormat="1" ht="12.75" customHeight="1" x14ac:dyDescent="0.25">
      <c r="A227" s="94" t="s">
        <v>341</v>
      </c>
      <c r="B227" s="248" t="s">
        <v>342</v>
      </c>
      <c r="C227" s="248"/>
      <c r="D227" s="248"/>
      <c r="E227" s="248"/>
      <c r="F227" s="248"/>
      <c r="G227" s="248"/>
      <c r="H227" s="248"/>
      <c r="I227" s="52" t="s">
        <v>16</v>
      </c>
      <c r="J227" s="36" t="s">
        <v>390</v>
      </c>
      <c r="K227" s="23" t="s">
        <v>390</v>
      </c>
      <c r="L227" s="41" t="s">
        <v>390</v>
      </c>
      <c r="M227" s="128" t="s">
        <v>390</v>
      </c>
      <c r="N227" s="2" t="s">
        <v>390</v>
      </c>
      <c r="O227" s="3" t="s">
        <v>390</v>
      </c>
      <c r="P227" s="3" t="s">
        <v>390</v>
      </c>
      <c r="Q227" s="3" t="s">
        <v>390</v>
      </c>
      <c r="R227" s="3" t="s">
        <v>390</v>
      </c>
      <c r="S227" s="3" t="s">
        <v>390</v>
      </c>
      <c r="T227" s="3" t="s">
        <v>390</v>
      </c>
      <c r="U227" s="3" t="s">
        <v>390</v>
      </c>
      <c r="V227" s="3" t="s">
        <v>390</v>
      </c>
      <c r="W227" s="3" t="s">
        <v>390</v>
      </c>
      <c r="X227" s="37" t="s">
        <v>390</v>
      </c>
    </row>
    <row r="228" spans="1:24" s="95" customFormat="1" ht="12.75" customHeight="1" x14ac:dyDescent="0.25">
      <c r="A228" s="94" t="s">
        <v>343</v>
      </c>
      <c r="B228" s="244" t="s">
        <v>344</v>
      </c>
      <c r="C228" s="244"/>
      <c r="D228" s="244"/>
      <c r="E228" s="244"/>
      <c r="F228" s="244"/>
      <c r="G228" s="244"/>
      <c r="H228" s="244"/>
      <c r="I228" s="52" t="s">
        <v>16</v>
      </c>
      <c r="J228" s="36" t="s">
        <v>390</v>
      </c>
      <c r="K228" s="23" t="s">
        <v>390</v>
      </c>
      <c r="L228" s="41" t="s">
        <v>390</v>
      </c>
      <c r="M228" s="128" t="s">
        <v>390</v>
      </c>
      <c r="N228" s="2" t="s">
        <v>390</v>
      </c>
      <c r="O228" s="3" t="s">
        <v>390</v>
      </c>
      <c r="P228" s="3" t="s">
        <v>390</v>
      </c>
      <c r="Q228" s="3" t="s">
        <v>390</v>
      </c>
      <c r="R228" s="3" t="s">
        <v>390</v>
      </c>
      <c r="S228" s="3" t="s">
        <v>390</v>
      </c>
      <c r="T228" s="3" t="s">
        <v>390</v>
      </c>
      <c r="U228" s="3" t="s">
        <v>390</v>
      </c>
      <c r="V228" s="3" t="s">
        <v>390</v>
      </c>
      <c r="W228" s="3" t="s">
        <v>390</v>
      </c>
      <c r="X228" s="37" t="s">
        <v>390</v>
      </c>
    </row>
    <row r="229" spans="1:24" s="95" customFormat="1" ht="12.75" customHeight="1" x14ac:dyDescent="0.25">
      <c r="A229" s="94" t="s">
        <v>345</v>
      </c>
      <c r="B229" s="244" t="s">
        <v>346</v>
      </c>
      <c r="C229" s="244"/>
      <c r="D229" s="244"/>
      <c r="E229" s="244"/>
      <c r="F229" s="244"/>
      <c r="G229" s="244"/>
      <c r="H229" s="244"/>
      <c r="I229" s="52" t="s">
        <v>16</v>
      </c>
      <c r="J229" s="36" t="s">
        <v>390</v>
      </c>
      <c r="K229" s="23" t="s">
        <v>390</v>
      </c>
      <c r="L229" s="41" t="s">
        <v>390</v>
      </c>
      <c r="M229" s="128" t="s">
        <v>390</v>
      </c>
      <c r="N229" s="2" t="s">
        <v>390</v>
      </c>
      <c r="O229" s="3" t="s">
        <v>390</v>
      </c>
      <c r="P229" s="3" t="s">
        <v>390</v>
      </c>
      <c r="Q229" s="3" t="s">
        <v>390</v>
      </c>
      <c r="R229" s="3" t="s">
        <v>390</v>
      </c>
      <c r="S229" s="3" t="s">
        <v>390</v>
      </c>
      <c r="T229" s="3" t="s">
        <v>390</v>
      </c>
      <c r="U229" s="3" t="s">
        <v>390</v>
      </c>
      <c r="V229" s="3" t="s">
        <v>390</v>
      </c>
      <c r="W229" s="3" t="s">
        <v>390</v>
      </c>
      <c r="X229" s="37" t="s">
        <v>390</v>
      </c>
    </row>
    <row r="230" spans="1:24" s="95" customFormat="1" ht="12.75" customHeight="1" x14ac:dyDescent="0.25">
      <c r="A230" s="94" t="s">
        <v>347</v>
      </c>
      <c r="B230" s="248" t="s">
        <v>348</v>
      </c>
      <c r="C230" s="248"/>
      <c r="D230" s="248"/>
      <c r="E230" s="248"/>
      <c r="F230" s="248"/>
      <c r="G230" s="248"/>
      <c r="H230" s="248"/>
      <c r="I230" s="52" t="s">
        <v>16</v>
      </c>
      <c r="J230" s="36" t="s">
        <v>390</v>
      </c>
      <c r="K230" s="23" t="s">
        <v>390</v>
      </c>
      <c r="L230" s="41" t="s">
        <v>390</v>
      </c>
      <c r="M230" s="128" t="s">
        <v>390</v>
      </c>
      <c r="N230" s="2" t="s">
        <v>390</v>
      </c>
      <c r="O230" s="3" t="s">
        <v>390</v>
      </c>
      <c r="P230" s="3" t="s">
        <v>390</v>
      </c>
      <c r="Q230" s="3" t="s">
        <v>390</v>
      </c>
      <c r="R230" s="3" t="s">
        <v>390</v>
      </c>
      <c r="S230" s="3" t="s">
        <v>390</v>
      </c>
      <c r="T230" s="3" t="s">
        <v>390</v>
      </c>
      <c r="U230" s="3" t="s">
        <v>390</v>
      </c>
      <c r="V230" s="3" t="s">
        <v>390</v>
      </c>
      <c r="W230" s="3" t="s">
        <v>390</v>
      </c>
      <c r="X230" s="37" t="s">
        <v>390</v>
      </c>
    </row>
    <row r="231" spans="1:24" s="95" customFormat="1" ht="12.75" customHeight="1" x14ac:dyDescent="0.25">
      <c r="A231" s="105" t="s">
        <v>349</v>
      </c>
      <c r="B231" s="255" t="s">
        <v>350</v>
      </c>
      <c r="C231" s="255"/>
      <c r="D231" s="255"/>
      <c r="E231" s="255"/>
      <c r="F231" s="255"/>
      <c r="G231" s="255"/>
      <c r="H231" s="255"/>
      <c r="I231" s="52" t="s">
        <v>16</v>
      </c>
      <c r="J231" s="36" t="s">
        <v>390</v>
      </c>
      <c r="K231" s="23" t="s">
        <v>390</v>
      </c>
      <c r="L231" s="41" t="s">
        <v>390</v>
      </c>
      <c r="M231" s="128" t="s">
        <v>390</v>
      </c>
      <c r="N231" s="2" t="s">
        <v>390</v>
      </c>
      <c r="O231" s="3" t="s">
        <v>390</v>
      </c>
      <c r="P231" s="3" t="s">
        <v>390</v>
      </c>
      <c r="Q231" s="3" t="s">
        <v>390</v>
      </c>
      <c r="R231" s="3" t="s">
        <v>390</v>
      </c>
      <c r="S231" s="3" t="s">
        <v>390</v>
      </c>
      <c r="T231" s="3" t="s">
        <v>390</v>
      </c>
      <c r="U231" s="3" t="s">
        <v>390</v>
      </c>
      <c r="V231" s="3" t="s">
        <v>390</v>
      </c>
      <c r="W231" s="3" t="s">
        <v>390</v>
      </c>
      <c r="X231" s="37" t="s">
        <v>390</v>
      </c>
    </row>
    <row r="232" spans="1:24" s="95" customFormat="1" ht="12.75" customHeight="1" x14ac:dyDescent="0.25">
      <c r="A232" s="105" t="s">
        <v>351</v>
      </c>
      <c r="B232" s="256" t="s">
        <v>352</v>
      </c>
      <c r="C232" s="256"/>
      <c r="D232" s="256"/>
      <c r="E232" s="256"/>
      <c r="F232" s="256"/>
      <c r="G232" s="256"/>
      <c r="H232" s="256"/>
      <c r="I232" s="52" t="s">
        <v>16</v>
      </c>
      <c r="J232" s="36" t="s">
        <v>390</v>
      </c>
      <c r="K232" s="23" t="s">
        <v>390</v>
      </c>
      <c r="L232" s="41" t="s">
        <v>390</v>
      </c>
      <c r="M232" s="128" t="s">
        <v>390</v>
      </c>
      <c r="N232" s="2" t="s">
        <v>390</v>
      </c>
      <c r="O232" s="3" t="s">
        <v>390</v>
      </c>
      <c r="P232" s="3" t="s">
        <v>390</v>
      </c>
      <c r="Q232" s="3" t="s">
        <v>390</v>
      </c>
      <c r="R232" s="3" t="s">
        <v>390</v>
      </c>
      <c r="S232" s="3" t="s">
        <v>390</v>
      </c>
      <c r="T232" s="3" t="s">
        <v>390</v>
      </c>
      <c r="U232" s="3" t="s">
        <v>390</v>
      </c>
      <c r="V232" s="3" t="s">
        <v>390</v>
      </c>
      <c r="W232" s="3" t="s">
        <v>390</v>
      </c>
      <c r="X232" s="37" t="s">
        <v>390</v>
      </c>
    </row>
    <row r="233" spans="1:24" s="95" customFormat="1" ht="12.75" customHeight="1" x14ac:dyDescent="0.25">
      <c r="A233" s="105" t="s">
        <v>353</v>
      </c>
      <c r="B233" s="256" t="s">
        <v>354</v>
      </c>
      <c r="C233" s="256"/>
      <c r="D233" s="256"/>
      <c r="E233" s="256"/>
      <c r="F233" s="256"/>
      <c r="G233" s="256"/>
      <c r="H233" s="256"/>
      <c r="I233" s="52" t="s">
        <v>16</v>
      </c>
      <c r="J233" s="36" t="s">
        <v>390</v>
      </c>
      <c r="K233" s="23" t="s">
        <v>390</v>
      </c>
      <c r="L233" s="41" t="s">
        <v>390</v>
      </c>
      <c r="M233" s="128" t="s">
        <v>390</v>
      </c>
      <c r="N233" s="2" t="s">
        <v>390</v>
      </c>
      <c r="O233" s="3" t="s">
        <v>390</v>
      </c>
      <c r="P233" s="3" t="s">
        <v>390</v>
      </c>
      <c r="Q233" s="3" t="s">
        <v>390</v>
      </c>
      <c r="R233" s="3" t="s">
        <v>390</v>
      </c>
      <c r="S233" s="3" t="s">
        <v>390</v>
      </c>
      <c r="T233" s="3" t="s">
        <v>390</v>
      </c>
      <c r="U233" s="3" t="s">
        <v>390</v>
      </c>
      <c r="V233" s="3" t="s">
        <v>390</v>
      </c>
      <c r="W233" s="3" t="s">
        <v>390</v>
      </c>
      <c r="X233" s="37" t="s">
        <v>390</v>
      </c>
    </row>
    <row r="234" spans="1:24" s="95" customFormat="1" ht="12.75" customHeight="1" x14ac:dyDescent="0.25">
      <c r="A234" s="94" t="s">
        <v>355</v>
      </c>
      <c r="B234" s="244" t="s">
        <v>356</v>
      </c>
      <c r="C234" s="244"/>
      <c r="D234" s="244"/>
      <c r="E234" s="244"/>
      <c r="F234" s="244"/>
      <c r="G234" s="244"/>
      <c r="H234" s="244"/>
      <c r="I234" s="52" t="s">
        <v>16</v>
      </c>
      <c r="J234" s="36" t="s">
        <v>390</v>
      </c>
      <c r="K234" s="23" t="s">
        <v>390</v>
      </c>
      <c r="L234" s="41" t="s">
        <v>390</v>
      </c>
      <c r="M234" s="128" t="s">
        <v>390</v>
      </c>
      <c r="N234" s="2">
        <v>63.206000000000003</v>
      </c>
      <c r="O234" s="3" t="s">
        <v>390</v>
      </c>
      <c r="P234" s="3" t="s">
        <v>390</v>
      </c>
      <c r="Q234" s="3" t="s">
        <v>390</v>
      </c>
      <c r="R234" s="3" t="s">
        <v>390</v>
      </c>
      <c r="S234" s="3" t="s">
        <v>390</v>
      </c>
      <c r="T234" s="3" t="s">
        <v>390</v>
      </c>
      <c r="U234" s="3" t="s">
        <v>390</v>
      </c>
      <c r="V234" s="3" t="s">
        <v>390</v>
      </c>
      <c r="W234" s="3" t="s">
        <v>390</v>
      </c>
      <c r="X234" s="37" t="s">
        <v>390</v>
      </c>
    </row>
    <row r="235" spans="1:24" s="95" customFormat="1" ht="12.75" customHeight="1" x14ac:dyDescent="0.25">
      <c r="A235" s="94" t="s">
        <v>357</v>
      </c>
      <c r="B235" s="244" t="s">
        <v>358</v>
      </c>
      <c r="C235" s="244"/>
      <c r="D235" s="244"/>
      <c r="E235" s="244"/>
      <c r="F235" s="244"/>
      <c r="G235" s="244"/>
      <c r="H235" s="244"/>
      <c r="I235" s="52" t="s">
        <v>16</v>
      </c>
      <c r="J235" s="36">
        <v>16.149999999999999</v>
      </c>
      <c r="K235" s="23">
        <v>7.55</v>
      </c>
      <c r="L235" s="41" t="s">
        <v>390</v>
      </c>
      <c r="M235" s="36" t="s">
        <v>390</v>
      </c>
      <c r="N235" s="2">
        <v>89.701999999999998</v>
      </c>
      <c r="O235" s="23" t="s">
        <v>390</v>
      </c>
      <c r="P235" s="23" t="s">
        <v>390</v>
      </c>
      <c r="Q235" s="23" t="s">
        <v>390</v>
      </c>
      <c r="R235" s="23" t="s">
        <v>390</v>
      </c>
      <c r="S235" s="23" t="s">
        <v>390</v>
      </c>
      <c r="T235" s="23" t="s">
        <v>390</v>
      </c>
      <c r="U235" s="23" t="s">
        <v>390</v>
      </c>
      <c r="V235" s="23" t="s">
        <v>390</v>
      </c>
      <c r="W235" s="3" t="s">
        <v>390</v>
      </c>
      <c r="X235" s="37" t="s">
        <v>390</v>
      </c>
    </row>
    <row r="236" spans="1:24" s="95" customFormat="1" ht="12.75" customHeight="1" x14ac:dyDescent="0.25">
      <c r="A236" s="106" t="s">
        <v>359</v>
      </c>
      <c r="B236" s="244" t="s">
        <v>360</v>
      </c>
      <c r="C236" s="244"/>
      <c r="D236" s="244"/>
      <c r="E236" s="244"/>
      <c r="F236" s="244"/>
      <c r="G236" s="244"/>
      <c r="H236" s="244"/>
      <c r="I236" s="52" t="s">
        <v>16</v>
      </c>
      <c r="J236" s="36">
        <v>11.2</v>
      </c>
      <c r="K236" s="23">
        <v>3.08</v>
      </c>
      <c r="L236" s="41" t="s">
        <v>390</v>
      </c>
      <c r="M236" s="36" t="s">
        <v>390</v>
      </c>
      <c r="N236" s="2" t="s">
        <v>390</v>
      </c>
      <c r="O236" s="23" t="s">
        <v>390</v>
      </c>
      <c r="P236" s="23" t="s">
        <v>390</v>
      </c>
      <c r="Q236" s="23" t="s">
        <v>390</v>
      </c>
      <c r="R236" s="23" t="s">
        <v>390</v>
      </c>
      <c r="S236" s="23" t="s">
        <v>390</v>
      </c>
      <c r="T236" s="23" t="s">
        <v>390</v>
      </c>
      <c r="U236" s="23" t="s">
        <v>390</v>
      </c>
      <c r="V236" s="23" t="s">
        <v>390</v>
      </c>
      <c r="W236" s="3" t="s">
        <v>390</v>
      </c>
      <c r="X236" s="37" t="s">
        <v>390</v>
      </c>
    </row>
    <row r="237" spans="1:24" s="95" customFormat="1" ht="12.75" customHeight="1" x14ac:dyDescent="0.25">
      <c r="A237" s="105" t="s">
        <v>361</v>
      </c>
      <c r="B237" s="255" t="s">
        <v>338</v>
      </c>
      <c r="C237" s="255"/>
      <c r="D237" s="255"/>
      <c r="E237" s="255"/>
      <c r="F237" s="255"/>
      <c r="G237" s="255"/>
      <c r="H237" s="255"/>
      <c r="I237" s="52" t="s">
        <v>16</v>
      </c>
      <c r="J237" s="36">
        <v>8.32</v>
      </c>
      <c r="K237" s="3">
        <v>0</v>
      </c>
      <c r="L237" s="37" t="s">
        <v>390</v>
      </c>
      <c r="M237" s="36" t="s">
        <v>390</v>
      </c>
      <c r="N237" s="2" t="s">
        <v>390</v>
      </c>
      <c r="O237" s="23" t="s">
        <v>390</v>
      </c>
      <c r="P237" s="23" t="s">
        <v>390</v>
      </c>
      <c r="Q237" s="23" t="s">
        <v>390</v>
      </c>
      <c r="R237" s="23" t="s">
        <v>390</v>
      </c>
      <c r="S237" s="23" t="s">
        <v>390</v>
      </c>
      <c r="T237" s="23" t="s">
        <v>390</v>
      </c>
      <c r="U237" s="3" t="s">
        <v>390</v>
      </c>
      <c r="V237" s="3" t="s">
        <v>390</v>
      </c>
      <c r="W237" s="3" t="s">
        <v>390</v>
      </c>
      <c r="X237" s="37" t="s">
        <v>390</v>
      </c>
    </row>
    <row r="238" spans="1:24" s="95" customFormat="1" ht="12.75" customHeight="1" x14ac:dyDescent="0.25">
      <c r="A238" s="106" t="s">
        <v>362</v>
      </c>
      <c r="B238" s="248" t="s">
        <v>340</v>
      </c>
      <c r="C238" s="248"/>
      <c r="D238" s="248"/>
      <c r="E238" s="248"/>
      <c r="F238" s="248"/>
      <c r="G238" s="248"/>
      <c r="H238" s="248"/>
      <c r="I238" s="52" t="s">
        <v>16</v>
      </c>
      <c r="J238" s="36">
        <v>2.88</v>
      </c>
      <c r="K238" s="3">
        <v>3.08</v>
      </c>
      <c r="L238" s="37" t="s">
        <v>390</v>
      </c>
      <c r="M238" s="36" t="s">
        <v>390</v>
      </c>
      <c r="N238" s="2" t="s">
        <v>390</v>
      </c>
      <c r="O238" s="23" t="s">
        <v>390</v>
      </c>
      <c r="P238" s="23" t="s">
        <v>390</v>
      </c>
      <c r="Q238" s="23" t="s">
        <v>390</v>
      </c>
      <c r="R238" s="23" t="s">
        <v>390</v>
      </c>
      <c r="S238" s="23" t="s">
        <v>390</v>
      </c>
      <c r="T238" s="23" t="s">
        <v>390</v>
      </c>
      <c r="U238" s="3" t="s">
        <v>390</v>
      </c>
      <c r="V238" s="3" t="s">
        <v>390</v>
      </c>
      <c r="W238" s="3" t="s">
        <v>390</v>
      </c>
      <c r="X238" s="37" t="s">
        <v>390</v>
      </c>
    </row>
    <row r="239" spans="1:24" s="60" customFormat="1" ht="12.75" customHeight="1" x14ac:dyDescent="0.2">
      <c r="A239" s="107" t="s">
        <v>363</v>
      </c>
      <c r="B239" s="257" t="s">
        <v>342</v>
      </c>
      <c r="C239" s="257"/>
      <c r="D239" s="257"/>
      <c r="E239" s="257"/>
      <c r="F239" s="257"/>
      <c r="G239" s="257"/>
      <c r="H239" s="257"/>
      <c r="I239" s="52" t="s">
        <v>16</v>
      </c>
      <c r="J239" s="36" t="s">
        <v>390</v>
      </c>
      <c r="K239" s="23" t="s">
        <v>390</v>
      </c>
      <c r="L239" s="41" t="s">
        <v>390</v>
      </c>
      <c r="M239" s="36" t="s">
        <v>390</v>
      </c>
      <c r="N239" s="2" t="s">
        <v>390</v>
      </c>
      <c r="O239" s="23" t="s">
        <v>390</v>
      </c>
      <c r="P239" s="23" t="s">
        <v>390</v>
      </c>
      <c r="Q239" s="23" t="s">
        <v>390</v>
      </c>
      <c r="R239" s="23" t="s">
        <v>390</v>
      </c>
      <c r="S239" s="23" t="s">
        <v>390</v>
      </c>
      <c r="T239" s="23" t="s">
        <v>390</v>
      </c>
      <c r="U239" s="23" t="s">
        <v>390</v>
      </c>
      <c r="V239" s="23" t="s">
        <v>390</v>
      </c>
      <c r="W239" s="3" t="s">
        <v>390</v>
      </c>
      <c r="X239" s="37" t="s">
        <v>390</v>
      </c>
    </row>
    <row r="240" spans="1:24" s="60" customFormat="1" ht="12.75" customHeight="1" x14ac:dyDescent="0.2">
      <c r="A240" s="107" t="s">
        <v>364</v>
      </c>
      <c r="B240" s="258" t="s">
        <v>217</v>
      </c>
      <c r="C240" s="258"/>
      <c r="D240" s="258"/>
      <c r="E240" s="258"/>
      <c r="F240" s="258"/>
      <c r="G240" s="258"/>
      <c r="H240" s="258"/>
      <c r="I240" s="52" t="s">
        <v>16</v>
      </c>
      <c r="J240" s="38">
        <v>4.95</v>
      </c>
      <c r="K240" s="23">
        <v>4.47</v>
      </c>
      <c r="L240" s="41" t="s">
        <v>390</v>
      </c>
      <c r="M240" s="36" t="s">
        <v>390</v>
      </c>
      <c r="N240" s="2" t="s">
        <v>390</v>
      </c>
      <c r="O240" s="23" t="s">
        <v>390</v>
      </c>
      <c r="P240" s="23" t="s">
        <v>390</v>
      </c>
      <c r="Q240" s="23" t="s">
        <v>390</v>
      </c>
      <c r="R240" s="23" t="s">
        <v>390</v>
      </c>
      <c r="S240" s="23" t="s">
        <v>390</v>
      </c>
      <c r="T240" s="23" t="s">
        <v>390</v>
      </c>
      <c r="U240" s="23" t="s">
        <v>390</v>
      </c>
      <c r="V240" s="23" t="s">
        <v>390</v>
      </c>
      <c r="W240" s="3" t="s">
        <v>390</v>
      </c>
      <c r="X240" s="37" t="s">
        <v>390</v>
      </c>
    </row>
    <row r="241" spans="1:24" s="60" customFormat="1" ht="12.75" customHeight="1" x14ac:dyDescent="0.2">
      <c r="A241" s="107" t="s">
        <v>365</v>
      </c>
      <c r="B241" s="258" t="s">
        <v>366</v>
      </c>
      <c r="C241" s="258"/>
      <c r="D241" s="258"/>
      <c r="E241" s="258"/>
      <c r="F241" s="258"/>
      <c r="G241" s="258"/>
      <c r="H241" s="258"/>
      <c r="I241" s="52" t="s">
        <v>16</v>
      </c>
      <c r="J241" s="36">
        <v>0</v>
      </c>
      <c r="K241" s="23">
        <v>0</v>
      </c>
      <c r="L241" s="41" t="s">
        <v>390</v>
      </c>
      <c r="M241" s="36" t="s">
        <v>390</v>
      </c>
      <c r="N241" s="2" t="s">
        <v>390</v>
      </c>
      <c r="O241" s="23" t="s">
        <v>390</v>
      </c>
      <c r="P241" s="23" t="s">
        <v>390</v>
      </c>
      <c r="Q241" s="23" t="s">
        <v>390</v>
      </c>
      <c r="R241" s="23" t="s">
        <v>390</v>
      </c>
      <c r="S241" s="23" t="s">
        <v>390</v>
      </c>
      <c r="T241" s="23" t="s">
        <v>390</v>
      </c>
      <c r="U241" s="23" t="s">
        <v>390</v>
      </c>
      <c r="V241" s="23" t="s">
        <v>390</v>
      </c>
      <c r="W241" s="23" t="s">
        <v>390</v>
      </c>
      <c r="X241" s="41" t="s">
        <v>390</v>
      </c>
    </row>
    <row r="242" spans="1:24" s="60" customFormat="1" ht="24" customHeight="1" x14ac:dyDescent="0.2">
      <c r="A242" s="51" t="s">
        <v>367</v>
      </c>
      <c r="B242" s="259" t="s">
        <v>368</v>
      </c>
      <c r="C242" s="260"/>
      <c r="D242" s="260"/>
      <c r="E242" s="260"/>
      <c r="F242" s="260"/>
      <c r="G242" s="260"/>
      <c r="H242" s="261"/>
      <c r="I242" s="52" t="s">
        <v>16</v>
      </c>
      <c r="J242" s="38">
        <v>0</v>
      </c>
      <c r="K242" s="2">
        <v>55.859999999999985</v>
      </c>
      <c r="L242" s="35" t="s">
        <v>390</v>
      </c>
      <c r="M242" s="38">
        <f>M167-M185</f>
        <v>60.049885329760002</v>
      </c>
      <c r="N242" s="2">
        <v>69.086000000000013</v>
      </c>
      <c r="O242" s="2">
        <f>O167-O185</f>
        <v>179.94108921760039</v>
      </c>
      <c r="P242" s="2">
        <f>P167-P185</f>
        <v>179.94108921760039</v>
      </c>
      <c r="Q242" s="2">
        <f t="shared" ref="Q242" si="139">Q167-Q185</f>
        <v>190.89391698630394</v>
      </c>
      <c r="R242" s="2">
        <f t="shared" ref="R242:V242" si="140">R167-R185</f>
        <v>190.89391698630394</v>
      </c>
      <c r="S242" s="2">
        <f t="shared" ref="S242" si="141">S167-S185</f>
        <v>198.75975366575605</v>
      </c>
      <c r="T242" s="2">
        <f t="shared" si="140"/>
        <v>198.75975366575605</v>
      </c>
      <c r="U242" s="2">
        <f t="shared" ref="U242" si="142">U167-U185</f>
        <v>206.95366381238591</v>
      </c>
      <c r="V242" s="2">
        <f t="shared" si="140"/>
        <v>206.95366381238591</v>
      </c>
      <c r="W242" s="2">
        <f>W167-W185</f>
        <v>805.13616922812662</v>
      </c>
      <c r="X242" s="40" t="s">
        <v>390</v>
      </c>
    </row>
    <row r="243" spans="1:24" s="60" customFormat="1" ht="24" customHeight="1" x14ac:dyDescent="0.2">
      <c r="A243" s="51" t="s">
        <v>369</v>
      </c>
      <c r="B243" s="259" t="s">
        <v>370</v>
      </c>
      <c r="C243" s="260"/>
      <c r="D243" s="260"/>
      <c r="E243" s="260"/>
      <c r="F243" s="260"/>
      <c r="G243" s="260"/>
      <c r="H243" s="261"/>
      <c r="I243" s="52" t="s">
        <v>16</v>
      </c>
      <c r="J243" s="38">
        <v>-40.482008719999996</v>
      </c>
      <c r="K243" s="2">
        <v>-49.161113249999993</v>
      </c>
      <c r="L243" s="35" t="s">
        <v>390</v>
      </c>
      <c r="M243" s="141">
        <f>-M210</f>
        <v>-48.378657889999999</v>
      </c>
      <c r="N243" s="2">
        <v>-42.365000000000002</v>
      </c>
      <c r="O243" s="2">
        <f t="shared" ref="O243" si="143">-O210</f>
        <v>-62.218381260000001</v>
      </c>
      <c r="P243" s="2">
        <f t="shared" ref="P243:W243" si="144">-P210</f>
        <v>-62.218381260000001</v>
      </c>
      <c r="Q243" s="2">
        <f t="shared" ref="Q243" si="145">-Q210</f>
        <v>-68.35517419</v>
      </c>
      <c r="R243" s="2">
        <f t="shared" si="144"/>
        <v>-68.35517419</v>
      </c>
      <c r="S243" s="2">
        <f t="shared" ref="S243" si="146">-S210</f>
        <v>-71.627850170000002</v>
      </c>
      <c r="T243" s="2">
        <f t="shared" si="144"/>
        <v>-71.627850170000002</v>
      </c>
      <c r="U243" s="2">
        <f t="shared" ref="U243" si="147">-U210</f>
        <v>-72.331312139999994</v>
      </c>
      <c r="V243" s="2">
        <f t="shared" si="144"/>
        <v>-72.331312139999994</v>
      </c>
      <c r="W243" s="2">
        <f t="shared" si="144"/>
        <v>-322.91137564999997</v>
      </c>
      <c r="X243" s="40" t="s">
        <v>390</v>
      </c>
    </row>
    <row r="244" spans="1:24" s="60" customFormat="1" ht="12" x14ac:dyDescent="0.2">
      <c r="A244" s="51" t="s">
        <v>371</v>
      </c>
      <c r="B244" s="186" t="s">
        <v>372</v>
      </c>
      <c r="C244" s="187"/>
      <c r="D244" s="187"/>
      <c r="E244" s="187"/>
      <c r="F244" s="187"/>
      <c r="G244" s="187"/>
      <c r="H244" s="188"/>
      <c r="I244" s="52" t="s">
        <v>16</v>
      </c>
      <c r="J244" s="38">
        <v>-40.482008719999996</v>
      </c>
      <c r="K244" s="2">
        <v>-49.161113249999993</v>
      </c>
      <c r="L244" s="35" t="s">
        <v>390</v>
      </c>
      <c r="M244" s="141">
        <v>-48.378657889999999</v>
      </c>
      <c r="N244" s="2">
        <v>-42.365000000000002</v>
      </c>
      <c r="O244" s="2">
        <v>-62.218381260000001</v>
      </c>
      <c r="P244" s="2">
        <v>-62.218381260000001</v>
      </c>
      <c r="Q244" s="2">
        <v>-68.35517419</v>
      </c>
      <c r="R244" s="2">
        <v>-68.35517419</v>
      </c>
      <c r="S244" s="2">
        <v>-71.627850170000002</v>
      </c>
      <c r="T244" s="2">
        <v>-71.627850170000002</v>
      </c>
      <c r="U244" s="2">
        <v>-72.331312139999994</v>
      </c>
      <c r="V244" s="2">
        <v>-72.331312139999994</v>
      </c>
      <c r="W244" s="2">
        <v>-220.60798943999998</v>
      </c>
      <c r="X244" s="154">
        <v>-322.91137564999997</v>
      </c>
    </row>
    <row r="245" spans="1:24" s="60" customFormat="1" ht="12" x14ac:dyDescent="0.2">
      <c r="A245" s="51" t="s">
        <v>373</v>
      </c>
      <c r="B245" s="186" t="s">
        <v>374</v>
      </c>
      <c r="C245" s="187"/>
      <c r="D245" s="187"/>
      <c r="E245" s="187"/>
      <c r="F245" s="187"/>
      <c r="G245" s="187"/>
      <c r="H245" s="188"/>
      <c r="I245" s="52" t="s">
        <v>16</v>
      </c>
      <c r="J245" s="36" t="s">
        <v>390</v>
      </c>
      <c r="K245" s="23" t="s">
        <v>390</v>
      </c>
      <c r="L245" s="41" t="s">
        <v>390</v>
      </c>
      <c r="M245" s="36">
        <v>0</v>
      </c>
      <c r="N245" s="2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  <c r="W245" s="23">
        <v>0</v>
      </c>
      <c r="X245" s="41">
        <v>0</v>
      </c>
    </row>
    <row r="246" spans="1:24" s="60" customFormat="1" ht="24" customHeight="1" x14ac:dyDescent="0.2">
      <c r="A246" s="51" t="s">
        <v>375</v>
      </c>
      <c r="B246" s="259" t="s">
        <v>376</v>
      </c>
      <c r="C246" s="260"/>
      <c r="D246" s="260"/>
      <c r="E246" s="260"/>
      <c r="F246" s="260"/>
      <c r="G246" s="260"/>
      <c r="H246" s="261"/>
      <c r="I246" s="52" t="s">
        <v>16</v>
      </c>
      <c r="J246" s="38">
        <v>-16.149999999999999</v>
      </c>
      <c r="K246" s="2">
        <v>-7.55</v>
      </c>
      <c r="L246" s="35" t="s">
        <v>390</v>
      </c>
      <c r="M246" s="38">
        <v>0</v>
      </c>
      <c r="N246" s="2">
        <v>-26.495999999999995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35">
        <v>0</v>
      </c>
    </row>
    <row r="247" spans="1:24" s="60" customFormat="1" ht="12" x14ac:dyDescent="0.2">
      <c r="A247" s="51" t="s">
        <v>377</v>
      </c>
      <c r="B247" s="186" t="s">
        <v>378</v>
      </c>
      <c r="C247" s="187"/>
      <c r="D247" s="187"/>
      <c r="E247" s="187"/>
      <c r="F247" s="187"/>
      <c r="G247" s="187"/>
      <c r="H247" s="188"/>
      <c r="I247" s="52" t="s">
        <v>16</v>
      </c>
      <c r="J247" s="38" t="s">
        <v>390</v>
      </c>
      <c r="K247" s="2" t="s">
        <v>390</v>
      </c>
      <c r="L247" s="35" t="s">
        <v>390</v>
      </c>
      <c r="M247" s="38" t="s">
        <v>390</v>
      </c>
      <c r="N247" s="2" t="s">
        <v>390</v>
      </c>
      <c r="O247" s="2" t="s">
        <v>390</v>
      </c>
      <c r="P247" s="2" t="s">
        <v>390</v>
      </c>
      <c r="Q247" s="2" t="s">
        <v>390</v>
      </c>
      <c r="R247" s="2" t="s">
        <v>390</v>
      </c>
      <c r="S247" s="2" t="s">
        <v>390</v>
      </c>
      <c r="T247" s="2" t="s">
        <v>390</v>
      </c>
      <c r="U247" s="2" t="s">
        <v>390</v>
      </c>
      <c r="V247" s="2" t="s">
        <v>390</v>
      </c>
      <c r="W247" s="2" t="s">
        <v>390</v>
      </c>
      <c r="X247" s="35" t="s">
        <v>390</v>
      </c>
    </row>
    <row r="248" spans="1:24" s="60" customFormat="1" ht="12" x14ac:dyDescent="0.2">
      <c r="A248" s="51" t="s">
        <v>379</v>
      </c>
      <c r="B248" s="186" t="s">
        <v>380</v>
      </c>
      <c r="C248" s="187"/>
      <c r="D248" s="187"/>
      <c r="E248" s="187"/>
      <c r="F248" s="187"/>
      <c r="G248" s="187"/>
      <c r="H248" s="188"/>
      <c r="I248" s="52" t="s">
        <v>16</v>
      </c>
      <c r="J248" s="38" t="s">
        <v>390</v>
      </c>
      <c r="K248" s="2" t="s">
        <v>390</v>
      </c>
      <c r="L248" s="35" t="s">
        <v>390</v>
      </c>
      <c r="M248" s="38" t="s">
        <v>390</v>
      </c>
      <c r="N248" s="2" t="s">
        <v>390</v>
      </c>
      <c r="O248" s="2" t="s">
        <v>390</v>
      </c>
      <c r="P248" s="2" t="s">
        <v>390</v>
      </c>
      <c r="Q248" s="2" t="s">
        <v>390</v>
      </c>
      <c r="R248" s="2" t="s">
        <v>390</v>
      </c>
      <c r="S248" s="2" t="s">
        <v>390</v>
      </c>
      <c r="T248" s="2" t="s">
        <v>390</v>
      </c>
      <c r="U248" s="2" t="s">
        <v>390</v>
      </c>
      <c r="V248" s="2" t="s">
        <v>390</v>
      </c>
      <c r="W248" s="2" t="s">
        <v>390</v>
      </c>
      <c r="X248" s="35" t="s">
        <v>390</v>
      </c>
    </row>
    <row r="249" spans="1:24" s="60" customFormat="1" ht="12" x14ac:dyDescent="0.2">
      <c r="A249" s="51" t="s">
        <v>381</v>
      </c>
      <c r="B249" s="238" t="s">
        <v>382</v>
      </c>
      <c r="C249" s="239"/>
      <c r="D249" s="239"/>
      <c r="E249" s="239"/>
      <c r="F249" s="239"/>
      <c r="G249" s="239"/>
      <c r="H249" s="240"/>
      <c r="I249" s="52" t="s">
        <v>16</v>
      </c>
      <c r="J249" s="38" t="s">
        <v>390</v>
      </c>
      <c r="K249" s="2" t="s">
        <v>390</v>
      </c>
      <c r="L249" s="35" t="s">
        <v>390</v>
      </c>
      <c r="M249" s="38" t="s">
        <v>390</v>
      </c>
      <c r="N249" s="2"/>
      <c r="O249" s="2" t="s">
        <v>390</v>
      </c>
      <c r="P249" s="2" t="s">
        <v>390</v>
      </c>
      <c r="Q249" s="2" t="s">
        <v>390</v>
      </c>
      <c r="R249" s="2" t="s">
        <v>390</v>
      </c>
      <c r="S249" s="2" t="s">
        <v>390</v>
      </c>
      <c r="T249" s="2" t="s">
        <v>390</v>
      </c>
      <c r="U249" s="2" t="s">
        <v>390</v>
      </c>
      <c r="V249" s="2" t="s">
        <v>390</v>
      </c>
      <c r="W249" s="2" t="s">
        <v>390</v>
      </c>
      <c r="X249" s="35" t="s">
        <v>390</v>
      </c>
    </row>
    <row r="250" spans="1:24" s="60" customFormat="1" ht="12" x14ac:dyDescent="0.2">
      <c r="A250" s="51" t="s">
        <v>383</v>
      </c>
      <c r="B250" s="238" t="s">
        <v>384</v>
      </c>
      <c r="C250" s="239"/>
      <c r="D250" s="239"/>
      <c r="E250" s="239"/>
      <c r="F250" s="239"/>
      <c r="G250" s="239"/>
      <c r="H250" s="240"/>
      <c r="I250" s="52" t="s">
        <v>16</v>
      </c>
      <c r="J250" s="38">
        <v>-56.632008719999995</v>
      </c>
      <c r="K250" s="2">
        <v>-0.85111325000000715</v>
      </c>
      <c r="L250" s="35" t="s">
        <v>390</v>
      </c>
      <c r="M250" s="38">
        <f>M242+M243+M246</f>
        <v>11.671227439760003</v>
      </c>
      <c r="N250" s="2">
        <v>0.22500000000001563</v>
      </c>
      <c r="O250" s="2">
        <f>O242+O243+O246</f>
        <v>117.72270795760039</v>
      </c>
      <c r="P250" s="2">
        <f>P242+P243+P246</f>
        <v>117.72270795760039</v>
      </c>
      <c r="Q250" s="2">
        <f t="shared" ref="Q250" si="148">Q242+Q243+Q246</f>
        <v>122.53874279630394</v>
      </c>
      <c r="R250" s="2">
        <f t="shared" ref="R250:V250" si="149">R242+R243+R246</f>
        <v>122.53874279630394</v>
      </c>
      <c r="S250" s="2">
        <f t="shared" ref="S250" si="150">S242+S243+S246</f>
        <v>127.13190349575605</v>
      </c>
      <c r="T250" s="2">
        <f t="shared" si="149"/>
        <v>127.13190349575605</v>
      </c>
      <c r="U250" s="2">
        <f t="shared" ref="U250" si="151">U242+U243+U246</f>
        <v>134.62235167238592</v>
      </c>
      <c r="V250" s="2">
        <f t="shared" si="149"/>
        <v>134.62235167238592</v>
      </c>
      <c r="W250" s="2">
        <f>W242+W243+W246</f>
        <v>482.22479357812665</v>
      </c>
      <c r="X250" s="40" t="s">
        <v>390</v>
      </c>
    </row>
    <row r="251" spans="1:24" s="60" customFormat="1" ht="12.75" x14ac:dyDescent="0.2">
      <c r="A251" s="51" t="s">
        <v>385</v>
      </c>
      <c r="B251" s="238" t="s">
        <v>386</v>
      </c>
      <c r="C251" s="239"/>
      <c r="D251" s="239"/>
      <c r="E251" s="239"/>
      <c r="F251" s="239"/>
      <c r="G251" s="239"/>
      <c r="H251" s="240"/>
      <c r="I251" s="52" t="s">
        <v>16</v>
      </c>
      <c r="J251" s="38">
        <v>1.7250000000000001</v>
      </c>
      <c r="K251" s="3">
        <v>1.1599999999999999</v>
      </c>
      <c r="L251" s="37" t="s">
        <v>390</v>
      </c>
      <c r="M251" s="38">
        <v>0.63</v>
      </c>
      <c r="N251" s="2">
        <v>0.53500000000000003</v>
      </c>
      <c r="O251" s="2">
        <v>0.6552</v>
      </c>
      <c r="P251" s="2">
        <v>0.6552</v>
      </c>
      <c r="Q251" s="2">
        <v>0.68140800000000001</v>
      </c>
      <c r="R251" s="2">
        <v>0.68140800000000001</v>
      </c>
      <c r="S251" s="2">
        <v>0.70866432000000001</v>
      </c>
      <c r="T251" s="2">
        <v>0.70866432000000001</v>
      </c>
      <c r="U251" s="2">
        <v>0.73701089280000009</v>
      </c>
      <c r="V251" s="2">
        <v>0.73701089280000009</v>
      </c>
      <c r="W251" s="2">
        <v>0.76649132851200008</v>
      </c>
      <c r="X251" s="35">
        <v>0.76649132851200008</v>
      </c>
    </row>
    <row r="252" spans="1:24" s="60" customFormat="1" ht="12.75" thickBot="1" x14ac:dyDescent="0.25">
      <c r="A252" s="92" t="s">
        <v>387</v>
      </c>
      <c r="B252" s="262" t="s">
        <v>388</v>
      </c>
      <c r="C252" s="263"/>
      <c r="D252" s="263"/>
      <c r="E252" s="263"/>
      <c r="F252" s="263"/>
      <c r="G252" s="263"/>
      <c r="H252" s="264"/>
      <c r="I252" s="90" t="s">
        <v>16</v>
      </c>
      <c r="J252" s="42">
        <v>-54.907008719999993</v>
      </c>
      <c r="K252" s="4">
        <f>K250+K251</f>
        <v>0.30888674999999277</v>
      </c>
      <c r="L252" s="43" t="s">
        <v>390</v>
      </c>
      <c r="M252" s="4">
        <f t="shared" ref="M252:W252" si="152">M250+M251</f>
        <v>12.301227439760003</v>
      </c>
      <c r="N252" s="4">
        <v>0.76000000000001566</v>
      </c>
      <c r="O252" s="4">
        <f t="shared" ref="O252" si="153">O250+O251</f>
        <v>118.37790795760039</v>
      </c>
      <c r="P252" s="4">
        <f t="shared" si="152"/>
        <v>118.37790795760039</v>
      </c>
      <c r="Q252" s="4">
        <f t="shared" ref="Q252" si="154">Q250+Q251</f>
        <v>123.22015079630394</v>
      </c>
      <c r="R252" s="4">
        <f t="shared" si="152"/>
        <v>123.22015079630394</v>
      </c>
      <c r="S252" s="4">
        <f t="shared" ref="S252" si="155">S250+S251</f>
        <v>127.84056781575605</v>
      </c>
      <c r="T252" s="4">
        <f t="shared" si="152"/>
        <v>127.84056781575605</v>
      </c>
      <c r="U252" s="4">
        <f t="shared" ref="U252" si="156">U250+U251</f>
        <v>135.3593625651859</v>
      </c>
      <c r="V252" s="4">
        <f t="shared" si="152"/>
        <v>135.3593625651859</v>
      </c>
      <c r="W252" s="4">
        <f t="shared" si="152"/>
        <v>482.99128490663867</v>
      </c>
      <c r="X252" s="155" t="s">
        <v>390</v>
      </c>
    </row>
    <row r="253" spans="1:24" s="60" customFormat="1" ht="12.75" x14ac:dyDescent="0.2">
      <c r="A253" s="93" t="s">
        <v>389</v>
      </c>
      <c r="B253" s="229" t="s">
        <v>107</v>
      </c>
      <c r="C253" s="230"/>
      <c r="D253" s="230"/>
      <c r="E253" s="230"/>
      <c r="F253" s="230"/>
      <c r="G253" s="230"/>
      <c r="H253" s="231"/>
      <c r="I253" s="91" t="s">
        <v>390</v>
      </c>
      <c r="J253" s="44"/>
      <c r="K253" s="7"/>
      <c r="L253" s="45" t="s">
        <v>390</v>
      </c>
      <c r="M253" s="108"/>
      <c r="N253" s="6"/>
      <c r="O253" s="6"/>
      <c r="P253" s="6"/>
      <c r="Q253" s="6"/>
      <c r="R253" s="6"/>
      <c r="S253" s="7"/>
      <c r="T253" s="7"/>
      <c r="U253" s="7"/>
      <c r="V253" s="7"/>
      <c r="W253" s="7"/>
      <c r="X253" s="45"/>
    </row>
    <row r="254" spans="1:24" s="60" customFormat="1" ht="12" x14ac:dyDescent="0.2">
      <c r="A254" s="51" t="s">
        <v>391</v>
      </c>
      <c r="B254" s="186" t="s">
        <v>392</v>
      </c>
      <c r="C254" s="187"/>
      <c r="D254" s="187"/>
      <c r="E254" s="187"/>
      <c r="F254" s="187"/>
      <c r="G254" s="187"/>
      <c r="H254" s="188"/>
      <c r="I254" s="52" t="s">
        <v>16</v>
      </c>
      <c r="J254" s="38">
        <v>16.04</v>
      </c>
      <c r="K254" s="2">
        <v>18.34</v>
      </c>
      <c r="L254" s="35" t="s">
        <v>390</v>
      </c>
      <c r="M254" s="59">
        <v>16.935700000000004</v>
      </c>
      <c r="N254" s="2">
        <v>32.631999999999998</v>
      </c>
      <c r="O254" s="2">
        <v>17.613128000000003</v>
      </c>
      <c r="P254" s="2">
        <v>17.613128000000003</v>
      </c>
      <c r="Q254" s="2">
        <v>18.317653120000003</v>
      </c>
      <c r="R254" s="2">
        <v>18.317653120000003</v>
      </c>
      <c r="S254" s="2">
        <v>19.050359244800003</v>
      </c>
      <c r="T254" s="2">
        <v>19.050359244800003</v>
      </c>
      <c r="U254" s="2">
        <v>19.812373614592005</v>
      </c>
      <c r="V254" s="2">
        <v>19.812373614592005</v>
      </c>
      <c r="W254" s="2">
        <v>20.604868559175685</v>
      </c>
      <c r="X254" s="35">
        <v>20.604868559175685</v>
      </c>
    </row>
    <row r="255" spans="1:24" s="60" customFormat="1" ht="22.5" customHeight="1" outlineLevel="1" x14ac:dyDescent="0.2">
      <c r="A255" s="51" t="s">
        <v>393</v>
      </c>
      <c r="B255" s="211" t="s">
        <v>394</v>
      </c>
      <c r="C255" s="212"/>
      <c r="D255" s="212"/>
      <c r="E255" s="212"/>
      <c r="F255" s="212"/>
      <c r="G255" s="212"/>
      <c r="H255" s="213"/>
      <c r="I255" s="52" t="s">
        <v>16</v>
      </c>
      <c r="J255" s="36" t="s">
        <v>390</v>
      </c>
      <c r="K255" s="24" t="s">
        <v>390</v>
      </c>
      <c r="L255" s="46" t="s">
        <v>390</v>
      </c>
      <c r="M255" s="104" t="s">
        <v>390</v>
      </c>
      <c r="N255" s="2" t="s">
        <v>390</v>
      </c>
      <c r="O255" s="3" t="s">
        <v>390</v>
      </c>
      <c r="P255" s="3" t="s">
        <v>390</v>
      </c>
      <c r="Q255" s="3" t="s">
        <v>390</v>
      </c>
      <c r="R255" s="3" t="s">
        <v>390</v>
      </c>
      <c r="S255" s="3" t="s">
        <v>390</v>
      </c>
      <c r="T255" s="3" t="s">
        <v>390</v>
      </c>
      <c r="U255" s="3" t="s">
        <v>390</v>
      </c>
      <c r="V255" s="3" t="s">
        <v>390</v>
      </c>
      <c r="W255" s="3" t="s">
        <v>390</v>
      </c>
      <c r="X255" s="37" t="s">
        <v>390</v>
      </c>
    </row>
    <row r="256" spans="1:24" s="60" customFormat="1" ht="12.75" outlineLevel="1" x14ac:dyDescent="0.2">
      <c r="A256" s="51" t="s">
        <v>395</v>
      </c>
      <c r="B256" s="226" t="s">
        <v>396</v>
      </c>
      <c r="C256" s="227"/>
      <c r="D256" s="227"/>
      <c r="E256" s="227"/>
      <c r="F256" s="227"/>
      <c r="G256" s="227"/>
      <c r="H256" s="228"/>
      <c r="I256" s="52" t="s">
        <v>16</v>
      </c>
      <c r="J256" s="36" t="s">
        <v>390</v>
      </c>
      <c r="K256" s="24" t="s">
        <v>390</v>
      </c>
      <c r="L256" s="46" t="s">
        <v>390</v>
      </c>
      <c r="M256" s="104" t="s">
        <v>390</v>
      </c>
      <c r="N256" s="2" t="s">
        <v>390</v>
      </c>
      <c r="O256" s="3" t="s">
        <v>390</v>
      </c>
      <c r="P256" s="3" t="s">
        <v>390</v>
      </c>
      <c r="Q256" s="3" t="s">
        <v>390</v>
      </c>
      <c r="R256" s="3" t="s">
        <v>390</v>
      </c>
      <c r="S256" s="3" t="s">
        <v>390</v>
      </c>
      <c r="T256" s="3" t="s">
        <v>390</v>
      </c>
      <c r="U256" s="3" t="s">
        <v>390</v>
      </c>
      <c r="V256" s="3" t="s">
        <v>390</v>
      </c>
      <c r="W256" s="3" t="s">
        <v>390</v>
      </c>
      <c r="X256" s="37" t="s">
        <v>390</v>
      </c>
    </row>
    <row r="257" spans="1:24" s="60" customFormat="1" ht="24" customHeight="1" outlineLevel="1" x14ac:dyDescent="0.2">
      <c r="A257" s="51" t="s">
        <v>397</v>
      </c>
      <c r="B257" s="265" t="s">
        <v>20</v>
      </c>
      <c r="C257" s="266"/>
      <c r="D257" s="266"/>
      <c r="E257" s="266"/>
      <c r="F257" s="266"/>
      <c r="G257" s="266"/>
      <c r="H257" s="267"/>
      <c r="I257" s="52" t="s">
        <v>16</v>
      </c>
      <c r="J257" s="36" t="s">
        <v>390</v>
      </c>
      <c r="K257" s="24" t="s">
        <v>390</v>
      </c>
      <c r="L257" s="46" t="s">
        <v>390</v>
      </c>
      <c r="M257" s="104" t="s">
        <v>390</v>
      </c>
      <c r="N257" s="2" t="s">
        <v>390</v>
      </c>
      <c r="O257" s="3" t="s">
        <v>390</v>
      </c>
      <c r="P257" s="3" t="s">
        <v>390</v>
      </c>
      <c r="Q257" s="3" t="s">
        <v>390</v>
      </c>
      <c r="R257" s="3" t="s">
        <v>390</v>
      </c>
      <c r="S257" s="3" t="s">
        <v>390</v>
      </c>
      <c r="T257" s="3" t="s">
        <v>390</v>
      </c>
      <c r="U257" s="3" t="s">
        <v>390</v>
      </c>
      <c r="V257" s="3" t="s">
        <v>390</v>
      </c>
      <c r="W257" s="3" t="s">
        <v>390</v>
      </c>
      <c r="X257" s="37" t="s">
        <v>390</v>
      </c>
    </row>
    <row r="258" spans="1:24" s="60" customFormat="1" ht="12.75" outlineLevel="1" x14ac:dyDescent="0.2">
      <c r="A258" s="51" t="s">
        <v>398</v>
      </c>
      <c r="B258" s="223" t="s">
        <v>396</v>
      </c>
      <c r="C258" s="224"/>
      <c r="D258" s="224"/>
      <c r="E258" s="224"/>
      <c r="F258" s="224"/>
      <c r="G258" s="224"/>
      <c r="H258" s="225"/>
      <c r="I258" s="52" t="s">
        <v>16</v>
      </c>
      <c r="J258" s="36" t="s">
        <v>390</v>
      </c>
      <c r="K258" s="24" t="s">
        <v>390</v>
      </c>
      <c r="L258" s="46" t="s">
        <v>390</v>
      </c>
      <c r="M258" s="104" t="s">
        <v>390</v>
      </c>
      <c r="N258" s="2" t="s">
        <v>390</v>
      </c>
      <c r="O258" s="3" t="s">
        <v>390</v>
      </c>
      <c r="P258" s="3" t="s">
        <v>390</v>
      </c>
      <c r="Q258" s="3" t="s">
        <v>390</v>
      </c>
      <c r="R258" s="3" t="s">
        <v>390</v>
      </c>
      <c r="S258" s="3" t="s">
        <v>390</v>
      </c>
      <c r="T258" s="3" t="s">
        <v>390</v>
      </c>
      <c r="U258" s="3" t="s">
        <v>390</v>
      </c>
      <c r="V258" s="3" t="s">
        <v>390</v>
      </c>
      <c r="W258" s="3" t="s">
        <v>390</v>
      </c>
      <c r="X258" s="37" t="s">
        <v>390</v>
      </c>
    </row>
    <row r="259" spans="1:24" s="60" customFormat="1" ht="24" customHeight="1" outlineLevel="1" x14ac:dyDescent="0.2">
      <c r="A259" s="51" t="s">
        <v>399</v>
      </c>
      <c r="B259" s="265" t="s">
        <v>22</v>
      </c>
      <c r="C259" s="266"/>
      <c r="D259" s="266"/>
      <c r="E259" s="266"/>
      <c r="F259" s="266"/>
      <c r="G259" s="266"/>
      <c r="H259" s="267"/>
      <c r="I259" s="52" t="s">
        <v>16</v>
      </c>
      <c r="J259" s="36" t="s">
        <v>390</v>
      </c>
      <c r="K259" s="24" t="s">
        <v>390</v>
      </c>
      <c r="L259" s="46" t="s">
        <v>390</v>
      </c>
      <c r="M259" s="104" t="s">
        <v>390</v>
      </c>
      <c r="N259" s="2" t="s">
        <v>390</v>
      </c>
      <c r="O259" s="3" t="s">
        <v>390</v>
      </c>
      <c r="P259" s="3" t="s">
        <v>390</v>
      </c>
      <c r="Q259" s="3" t="s">
        <v>390</v>
      </c>
      <c r="R259" s="3" t="s">
        <v>390</v>
      </c>
      <c r="S259" s="3" t="s">
        <v>390</v>
      </c>
      <c r="T259" s="3" t="s">
        <v>390</v>
      </c>
      <c r="U259" s="3" t="s">
        <v>390</v>
      </c>
      <c r="V259" s="3" t="s">
        <v>390</v>
      </c>
      <c r="W259" s="3" t="s">
        <v>390</v>
      </c>
      <c r="X259" s="37" t="s">
        <v>390</v>
      </c>
    </row>
    <row r="260" spans="1:24" s="60" customFormat="1" ht="12.75" outlineLevel="1" x14ac:dyDescent="0.2">
      <c r="A260" s="51" t="s">
        <v>400</v>
      </c>
      <c r="B260" s="223" t="s">
        <v>396</v>
      </c>
      <c r="C260" s="224"/>
      <c r="D260" s="224"/>
      <c r="E260" s="224"/>
      <c r="F260" s="224"/>
      <c r="G260" s="224"/>
      <c r="H260" s="225"/>
      <c r="I260" s="52" t="s">
        <v>16</v>
      </c>
      <c r="J260" s="36" t="s">
        <v>390</v>
      </c>
      <c r="K260" s="24" t="s">
        <v>390</v>
      </c>
      <c r="L260" s="46" t="s">
        <v>390</v>
      </c>
      <c r="M260" s="104" t="s">
        <v>390</v>
      </c>
      <c r="N260" s="2" t="s">
        <v>390</v>
      </c>
      <c r="O260" s="3" t="s">
        <v>390</v>
      </c>
      <c r="P260" s="3" t="s">
        <v>390</v>
      </c>
      <c r="Q260" s="3" t="s">
        <v>390</v>
      </c>
      <c r="R260" s="3" t="s">
        <v>390</v>
      </c>
      <c r="S260" s="3" t="s">
        <v>390</v>
      </c>
      <c r="T260" s="3" t="s">
        <v>390</v>
      </c>
      <c r="U260" s="3" t="s">
        <v>390</v>
      </c>
      <c r="V260" s="3" t="s">
        <v>390</v>
      </c>
      <c r="W260" s="3" t="s">
        <v>390</v>
      </c>
      <c r="X260" s="37" t="s">
        <v>390</v>
      </c>
    </row>
    <row r="261" spans="1:24" s="60" customFormat="1" ht="24" customHeight="1" outlineLevel="1" x14ac:dyDescent="0.2">
      <c r="A261" s="51" t="s">
        <v>401</v>
      </c>
      <c r="B261" s="265" t="s">
        <v>24</v>
      </c>
      <c r="C261" s="266"/>
      <c r="D261" s="266"/>
      <c r="E261" s="266"/>
      <c r="F261" s="266"/>
      <c r="G261" s="266"/>
      <c r="H261" s="267"/>
      <c r="I261" s="52" t="s">
        <v>16</v>
      </c>
      <c r="J261" s="36" t="s">
        <v>390</v>
      </c>
      <c r="K261" s="24" t="s">
        <v>390</v>
      </c>
      <c r="L261" s="46" t="s">
        <v>390</v>
      </c>
      <c r="M261" s="104" t="s">
        <v>390</v>
      </c>
      <c r="N261" s="2" t="s">
        <v>390</v>
      </c>
      <c r="O261" s="3" t="s">
        <v>390</v>
      </c>
      <c r="P261" s="3" t="s">
        <v>390</v>
      </c>
      <c r="Q261" s="3" t="s">
        <v>390</v>
      </c>
      <c r="R261" s="3" t="s">
        <v>390</v>
      </c>
      <c r="S261" s="3" t="s">
        <v>390</v>
      </c>
      <c r="T261" s="3" t="s">
        <v>390</v>
      </c>
      <c r="U261" s="3" t="s">
        <v>390</v>
      </c>
      <c r="V261" s="3" t="s">
        <v>390</v>
      </c>
      <c r="W261" s="3" t="s">
        <v>390</v>
      </c>
      <c r="X261" s="37" t="s">
        <v>390</v>
      </c>
    </row>
    <row r="262" spans="1:24" s="60" customFormat="1" ht="12.75" outlineLevel="1" x14ac:dyDescent="0.2">
      <c r="A262" s="51" t="s">
        <v>402</v>
      </c>
      <c r="B262" s="223" t="s">
        <v>396</v>
      </c>
      <c r="C262" s="224"/>
      <c r="D262" s="224"/>
      <c r="E262" s="224"/>
      <c r="F262" s="224"/>
      <c r="G262" s="224"/>
      <c r="H262" s="225"/>
      <c r="I262" s="52" t="s">
        <v>16</v>
      </c>
      <c r="J262" s="36" t="s">
        <v>390</v>
      </c>
      <c r="K262" s="24" t="s">
        <v>390</v>
      </c>
      <c r="L262" s="46" t="s">
        <v>390</v>
      </c>
      <c r="M262" s="104" t="s">
        <v>390</v>
      </c>
      <c r="N262" s="2" t="s">
        <v>390</v>
      </c>
      <c r="O262" s="3" t="s">
        <v>390</v>
      </c>
      <c r="P262" s="3" t="s">
        <v>390</v>
      </c>
      <c r="Q262" s="3" t="s">
        <v>390</v>
      </c>
      <c r="R262" s="3" t="s">
        <v>390</v>
      </c>
      <c r="S262" s="3" t="s">
        <v>390</v>
      </c>
      <c r="T262" s="3" t="s">
        <v>390</v>
      </c>
      <c r="U262" s="3" t="s">
        <v>390</v>
      </c>
      <c r="V262" s="3" t="s">
        <v>390</v>
      </c>
      <c r="W262" s="3" t="s">
        <v>390</v>
      </c>
      <c r="X262" s="37" t="s">
        <v>390</v>
      </c>
    </row>
    <row r="263" spans="1:24" s="60" customFormat="1" ht="12.75" outlineLevel="1" x14ac:dyDescent="0.2">
      <c r="A263" s="51" t="s">
        <v>403</v>
      </c>
      <c r="B263" s="211" t="s">
        <v>404</v>
      </c>
      <c r="C263" s="212"/>
      <c r="D263" s="212"/>
      <c r="E263" s="212"/>
      <c r="F263" s="212"/>
      <c r="G263" s="212"/>
      <c r="H263" s="213"/>
      <c r="I263" s="52" t="s">
        <v>16</v>
      </c>
      <c r="J263" s="36" t="s">
        <v>390</v>
      </c>
      <c r="K263" s="24" t="s">
        <v>390</v>
      </c>
      <c r="L263" s="46" t="s">
        <v>390</v>
      </c>
      <c r="M263" s="104" t="s">
        <v>390</v>
      </c>
      <c r="N263" s="2" t="s">
        <v>390</v>
      </c>
      <c r="O263" s="3" t="s">
        <v>390</v>
      </c>
      <c r="P263" s="3" t="s">
        <v>390</v>
      </c>
      <c r="Q263" s="3" t="s">
        <v>390</v>
      </c>
      <c r="R263" s="3" t="s">
        <v>390</v>
      </c>
      <c r="S263" s="3" t="s">
        <v>390</v>
      </c>
      <c r="T263" s="3" t="s">
        <v>390</v>
      </c>
      <c r="U263" s="3" t="s">
        <v>390</v>
      </c>
      <c r="V263" s="3" t="s">
        <v>390</v>
      </c>
      <c r="W263" s="3" t="s">
        <v>390</v>
      </c>
      <c r="X263" s="37" t="s">
        <v>390</v>
      </c>
    </row>
    <row r="264" spans="1:24" s="60" customFormat="1" ht="12.75" outlineLevel="1" x14ac:dyDescent="0.2">
      <c r="A264" s="51" t="s">
        <v>405</v>
      </c>
      <c r="B264" s="226" t="s">
        <v>396</v>
      </c>
      <c r="C264" s="227"/>
      <c r="D264" s="227"/>
      <c r="E264" s="227"/>
      <c r="F264" s="227"/>
      <c r="G264" s="227"/>
      <c r="H264" s="228"/>
      <c r="I264" s="52" t="s">
        <v>16</v>
      </c>
      <c r="J264" s="36" t="s">
        <v>390</v>
      </c>
      <c r="K264" s="24" t="s">
        <v>390</v>
      </c>
      <c r="L264" s="46" t="s">
        <v>390</v>
      </c>
      <c r="M264" s="104" t="s">
        <v>390</v>
      </c>
      <c r="N264" s="2" t="s">
        <v>390</v>
      </c>
      <c r="O264" s="3" t="s">
        <v>390</v>
      </c>
      <c r="P264" s="3" t="s">
        <v>390</v>
      </c>
      <c r="Q264" s="3" t="s">
        <v>390</v>
      </c>
      <c r="R264" s="3" t="s">
        <v>390</v>
      </c>
      <c r="S264" s="3" t="s">
        <v>390</v>
      </c>
      <c r="T264" s="3" t="s">
        <v>390</v>
      </c>
      <c r="U264" s="3" t="s">
        <v>390</v>
      </c>
      <c r="V264" s="3" t="s">
        <v>390</v>
      </c>
      <c r="W264" s="3" t="s">
        <v>390</v>
      </c>
      <c r="X264" s="37" t="s">
        <v>390</v>
      </c>
    </row>
    <row r="265" spans="1:24" s="60" customFormat="1" ht="12.75" outlineLevel="1" x14ac:dyDescent="0.2">
      <c r="A265" s="51" t="s">
        <v>406</v>
      </c>
      <c r="B265" s="211" t="s">
        <v>407</v>
      </c>
      <c r="C265" s="212"/>
      <c r="D265" s="212"/>
      <c r="E265" s="212"/>
      <c r="F265" s="212"/>
      <c r="G265" s="212"/>
      <c r="H265" s="213"/>
      <c r="I265" s="52" t="s">
        <v>16</v>
      </c>
      <c r="J265" s="38">
        <v>9.76</v>
      </c>
      <c r="K265" s="3">
        <v>12.82</v>
      </c>
      <c r="L265" s="37" t="s">
        <v>390</v>
      </c>
      <c r="M265" s="59">
        <v>10.192590000000003</v>
      </c>
      <c r="N265" s="2">
        <v>14.425000000000001</v>
      </c>
      <c r="O265" s="2">
        <v>10.600293600000002</v>
      </c>
      <c r="P265" s="2">
        <v>10.600293600000002</v>
      </c>
      <c r="Q265" s="2">
        <v>11.024305344000004</v>
      </c>
      <c r="R265" s="2">
        <v>11.024305344000004</v>
      </c>
      <c r="S265" s="2">
        <v>11.465277557760004</v>
      </c>
      <c r="T265" s="2">
        <v>11.465277557760004</v>
      </c>
      <c r="U265" s="2">
        <v>11.923888660070405</v>
      </c>
      <c r="V265" s="2">
        <v>11.923888660070405</v>
      </c>
      <c r="W265" s="3">
        <v>55.206355161830416</v>
      </c>
      <c r="X265" s="37">
        <v>55.206355161830416</v>
      </c>
    </row>
    <row r="266" spans="1:24" s="60" customFormat="1" ht="12.75" outlineLevel="1" x14ac:dyDescent="0.2">
      <c r="A266" s="51" t="s">
        <v>408</v>
      </c>
      <c r="B266" s="226" t="s">
        <v>396</v>
      </c>
      <c r="C266" s="227"/>
      <c r="D266" s="227"/>
      <c r="E266" s="227"/>
      <c r="F266" s="227"/>
      <c r="G266" s="227"/>
      <c r="H266" s="228"/>
      <c r="I266" s="52" t="s">
        <v>16</v>
      </c>
      <c r="J266" s="36" t="s">
        <v>390</v>
      </c>
      <c r="K266" s="24" t="s">
        <v>390</v>
      </c>
      <c r="L266" s="46" t="s">
        <v>390</v>
      </c>
      <c r="M266" s="104" t="s">
        <v>390</v>
      </c>
      <c r="N266" s="2" t="s">
        <v>390</v>
      </c>
      <c r="O266" s="3" t="s">
        <v>390</v>
      </c>
      <c r="P266" s="3" t="s">
        <v>390</v>
      </c>
      <c r="Q266" s="3" t="s">
        <v>390</v>
      </c>
      <c r="R266" s="3" t="s">
        <v>390</v>
      </c>
      <c r="S266" s="3" t="s">
        <v>390</v>
      </c>
      <c r="T266" s="3" t="s">
        <v>390</v>
      </c>
      <c r="U266" s="3" t="s">
        <v>390</v>
      </c>
      <c r="V266" s="3" t="s">
        <v>390</v>
      </c>
      <c r="W266" s="3" t="s">
        <v>390</v>
      </c>
      <c r="X266" s="37" t="s">
        <v>390</v>
      </c>
    </row>
    <row r="267" spans="1:24" s="60" customFormat="1" ht="12.75" outlineLevel="1" x14ac:dyDescent="0.2">
      <c r="A267" s="51" t="s">
        <v>409</v>
      </c>
      <c r="B267" s="211" t="s">
        <v>410</v>
      </c>
      <c r="C267" s="212"/>
      <c r="D267" s="212"/>
      <c r="E267" s="212"/>
      <c r="F267" s="212"/>
      <c r="G267" s="212"/>
      <c r="H267" s="213"/>
      <c r="I267" s="52" t="s">
        <v>16</v>
      </c>
      <c r="J267" s="36" t="s">
        <v>390</v>
      </c>
      <c r="K267" s="24" t="s">
        <v>390</v>
      </c>
      <c r="L267" s="46" t="s">
        <v>390</v>
      </c>
      <c r="M267" s="104" t="s">
        <v>390</v>
      </c>
      <c r="N267" s="2" t="s">
        <v>390</v>
      </c>
      <c r="O267" s="3" t="s">
        <v>390</v>
      </c>
      <c r="P267" s="3" t="s">
        <v>390</v>
      </c>
      <c r="Q267" s="3" t="s">
        <v>390</v>
      </c>
      <c r="R267" s="3" t="s">
        <v>390</v>
      </c>
      <c r="S267" s="3" t="s">
        <v>390</v>
      </c>
      <c r="T267" s="3" t="s">
        <v>390</v>
      </c>
      <c r="U267" s="3" t="s">
        <v>390</v>
      </c>
      <c r="V267" s="3" t="s">
        <v>390</v>
      </c>
      <c r="W267" s="3" t="s">
        <v>390</v>
      </c>
      <c r="X267" s="37" t="s">
        <v>390</v>
      </c>
    </row>
    <row r="268" spans="1:24" s="60" customFormat="1" ht="12.75" outlineLevel="1" x14ac:dyDescent="0.2">
      <c r="A268" s="51" t="s">
        <v>411</v>
      </c>
      <c r="B268" s="226" t="s">
        <v>396</v>
      </c>
      <c r="C268" s="227"/>
      <c r="D268" s="227"/>
      <c r="E268" s="227"/>
      <c r="F268" s="227"/>
      <c r="G268" s="227"/>
      <c r="H268" s="228"/>
      <c r="I268" s="52" t="s">
        <v>16</v>
      </c>
      <c r="J268" s="36" t="s">
        <v>390</v>
      </c>
      <c r="K268" s="24" t="s">
        <v>390</v>
      </c>
      <c r="L268" s="46" t="s">
        <v>390</v>
      </c>
      <c r="M268" s="104" t="s">
        <v>390</v>
      </c>
      <c r="N268" s="2" t="s">
        <v>390</v>
      </c>
      <c r="O268" s="3" t="s">
        <v>390</v>
      </c>
      <c r="P268" s="3" t="s">
        <v>390</v>
      </c>
      <c r="Q268" s="3" t="s">
        <v>390</v>
      </c>
      <c r="R268" s="3" t="s">
        <v>390</v>
      </c>
      <c r="S268" s="3" t="s">
        <v>390</v>
      </c>
      <c r="T268" s="3" t="s">
        <v>390</v>
      </c>
      <c r="U268" s="3" t="s">
        <v>390</v>
      </c>
      <c r="V268" s="3" t="s">
        <v>390</v>
      </c>
      <c r="W268" s="3" t="s">
        <v>390</v>
      </c>
      <c r="X268" s="37" t="s">
        <v>390</v>
      </c>
    </row>
    <row r="269" spans="1:24" s="60" customFormat="1" ht="12.75" outlineLevel="1" x14ac:dyDescent="0.2">
      <c r="A269" s="51" t="s">
        <v>412</v>
      </c>
      <c r="B269" s="211" t="s">
        <v>413</v>
      </c>
      <c r="C269" s="212"/>
      <c r="D269" s="212"/>
      <c r="E269" s="212"/>
      <c r="F269" s="212"/>
      <c r="G269" s="212"/>
      <c r="H269" s="213"/>
      <c r="I269" s="52" t="s">
        <v>16</v>
      </c>
      <c r="J269" s="36" t="s">
        <v>390</v>
      </c>
      <c r="K269" s="24" t="s">
        <v>390</v>
      </c>
      <c r="L269" s="46" t="s">
        <v>390</v>
      </c>
      <c r="M269" s="104" t="s">
        <v>390</v>
      </c>
      <c r="N269" s="2" t="s">
        <v>390</v>
      </c>
      <c r="O269" s="3" t="s">
        <v>390</v>
      </c>
      <c r="P269" s="3" t="s">
        <v>390</v>
      </c>
      <c r="Q269" s="3" t="s">
        <v>390</v>
      </c>
      <c r="R269" s="3" t="s">
        <v>390</v>
      </c>
      <c r="S269" s="3" t="s">
        <v>390</v>
      </c>
      <c r="T269" s="3" t="s">
        <v>390</v>
      </c>
      <c r="U269" s="3" t="s">
        <v>390</v>
      </c>
      <c r="V269" s="3" t="s">
        <v>390</v>
      </c>
      <c r="W269" s="3" t="s">
        <v>390</v>
      </c>
      <c r="X269" s="37" t="s">
        <v>390</v>
      </c>
    </row>
    <row r="270" spans="1:24" s="60" customFormat="1" ht="12.75" outlineLevel="1" x14ac:dyDescent="0.2">
      <c r="A270" s="51" t="s">
        <v>414</v>
      </c>
      <c r="B270" s="226" t="s">
        <v>396</v>
      </c>
      <c r="C270" s="227"/>
      <c r="D270" s="227"/>
      <c r="E270" s="227"/>
      <c r="F270" s="227"/>
      <c r="G270" s="227"/>
      <c r="H270" s="228"/>
      <c r="I270" s="52" t="s">
        <v>16</v>
      </c>
      <c r="J270" s="36" t="s">
        <v>390</v>
      </c>
      <c r="K270" s="24" t="s">
        <v>390</v>
      </c>
      <c r="L270" s="46" t="s">
        <v>390</v>
      </c>
      <c r="M270" s="104" t="s">
        <v>390</v>
      </c>
      <c r="N270" s="2" t="s">
        <v>390</v>
      </c>
      <c r="O270" s="3" t="s">
        <v>390</v>
      </c>
      <c r="P270" s="3" t="s">
        <v>390</v>
      </c>
      <c r="Q270" s="3" t="s">
        <v>390</v>
      </c>
      <c r="R270" s="3" t="s">
        <v>390</v>
      </c>
      <c r="S270" s="3" t="s">
        <v>390</v>
      </c>
      <c r="T270" s="3" t="s">
        <v>390</v>
      </c>
      <c r="U270" s="3" t="s">
        <v>390</v>
      </c>
      <c r="V270" s="3" t="s">
        <v>390</v>
      </c>
      <c r="W270" s="3" t="s">
        <v>390</v>
      </c>
      <c r="X270" s="37" t="s">
        <v>390</v>
      </c>
    </row>
    <row r="271" spans="1:24" s="60" customFormat="1" ht="12.75" outlineLevel="1" x14ac:dyDescent="0.2">
      <c r="A271" s="51" t="s">
        <v>415</v>
      </c>
      <c r="B271" s="211" t="s">
        <v>416</v>
      </c>
      <c r="C271" s="212"/>
      <c r="D271" s="212"/>
      <c r="E271" s="212"/>
      <c r="F271" s="212"/>
      <c r="G271" s="212"/>
      <c r="H271" s="213"/>
      <c r="I271" s="52" t="s">
        <v>16</v>
      </c>
      <c r="J271" s="36" t="s">
        <v>390</v>
      </c>
      <c r="K271" s="24" t="s">
        <v>390</v>
      </c>
      <c r="L271" s="46" t="s">
        <v>390</v>
      </c>
      <c r="M271" s="104" t="s">
        <v>390</v>
      </c>
      <c r="N271" s="2" t="s">
        <v>390</v>
      </c>
      <c r="O271" s="3" t="s">
        <v>390</v>
      </c>
      <c r="P271" s="3" t="s">
        <v>390</v>
      </c>
      <c r="Q271" s="3" t="s">
        <v>390</v>
      </c>
      <c r="R271" s="3" t="s">
        <v>390</v>
      </c>
      <c r="S271" s="3" t="s">
        <v>390</v>
      </c>
      <c r="T271" s="3" t="s">
        <v>390</v>
      </c>
      <c r="U271" s="3" t="s">
        <v>390</v>
      </c>
      <c r="V271" s="3" t="s">
        <v>390</v>
      </c>
      <c r="W271" s="3" t="s">
        <v>390</v>
      </c>
      <c r="X271" s="37" t="s">
        <v>390</v>
      </c>
    </row>
    <row r="272" spans="1:24" s="60" customFormat="1" ht="12.75" outlineLevel="1" x14ac:dyDescent="0.2">
      <c r="A272" s="51" t="s">
        <v>417</v>
      </c>
      <c r="B272" s="226" t="s">
        <v>396</v>
      </c>
      <c r="C272" s="227"/>
      <c r="D272" s="227"/>
      <c r="E272" s="227"/>
      <c r="F272" s="227"/>
      <c r="G272" s="227"/>
      <c r="H272" s="228"/>
      <c r="I272" s="52" t="s">
        <v>16</v>
      </c>
      <c r="J272" s="36" t="s">
        <v>390</v>
      </c>
      <c r="K272" s="24" t="s">
        <v>390</v>
      </c>
      <c r="L272" s="46" t="s">
        <v>390</v>
      </c>
      <c r="M272" s="104" t="s">
        <v>390</v>
      </c>
      <c r="N272" s="2" t="s">
        <v>390</v>
      </c>
      <c r="O272" s="3" t="s">
        <v>390</v>
      </c>
      <c r="P272" s="3" t="s">
        <v>390</v>
      </c>
      <c r="Q272" s="3" t="s">
        <v>390</v>
      </c>
      <c r="R272" s="3" t="s">
        <v>390</v>
      </c>
      <c r="S272" s="3" t="s">
        <v>390</v>
      </c>
      <c r="T272" s="3" t="s">
        <v>390</v>
      </c>
      <c r="U272" s="3" t="s">
        <v>390</v>
      </c>
      <c r="V272" s="3" t="s">
        <v>390</v>
      </c>
      <c r="W272" s="3" t="s">
        <v>390</v>
      </c>
      <c r="X272" s="37" t="s">
        <v>390</v>
      </c>
    </row>
    <row r="273" spans="1:24" s="60" customFormat="1" ht="12.75" outlineLevel="1" x14ac:dyDescent="0.2">
      <c r="A273" s="51" t="s">
        <v>415</v>
      </c>
      <c r="B273" s="211" t="s">
        <v>418</v>
      </c>
      <c r="C273" s="212"/>
      <c r="D273" s="212"/>
      <c r="E273" s="212"/>
      <c r="F273" s="212"/>
      <c r="G273" s="212"/>
      <c r="H273" s="213"/>
      <c r="I273" s="52" t="s">
        <v>16</v>
      </c>
      <c r="J273" s="36" t="s">
        <v>390</v>
      </c>
      <c r="K273" s="24" t="s">
        <v>390</v>
      </c>
      <c r="L273" s="46" t="s">
        <v>390</v>
      </c>
      <c r="M273" s="104" t="s">
        <v>390</v>
      </c>
      <c r="N273" s="2" t="s">
        <v>390</v>
      </c>
      <c r="O273" s="3" t="s">
        <v>390</v>
      </c>
      <c r="P273" s="3" t="s">
        <v>390</v>
      </c>
      <c r="Q273" s="3" t="s">
        <v>390</v>
      </c>
      <c r="R273" s="3" t="s">
        <v>390</v>
      </c>
      <c r="S273" s="3" t="s">
        <v>390</v>
      </c>
      <c r="T273" s="3" t="s">
        <v>390</v>
      </c>
      <c r="U273" s="3" t="s">
        <v>390</v>
      </c>
      <c r="V273" s="3" t="s">
        <v>390</v>
      </c>
      <c r="W273" s="3" t="s">
        <v>390</v>
      </c>
      <c r="X273" s="37" t="s">
        <v>390</v>
      </c>
    </row>
    <row r="274" spans="1:24" s="60" customFormat="1" ht="12.75" outlineLevel="1" x14ac:dyDescent="0.2">
      <c r="A274" s="51" t="s">
        <v>419</v>
      </c>
      <c r="B274" s="226" t="s">
        <v>396</v>
      </c>
      <c r="C274" s="227"/>
      <c r="D274" s="227"/>
      <c r="E274" s="227"/>
      <c r="F274" s="227"/>
      <c r="G274" s="227"/>
      <c r="H274" s="228"/>
      <c r="I274" s="52" t="s">
        <v>16</v>
      </c>
      <c r="J274" s="36" t="s">
        <v>390</v>
      </c>
      <c r="K274" s="24" t="s">
        <v>390</v>
      </c>
      <c r="L274" s="46" t="s">
        <v>390</v>
      </c>
      <c r="M274" s="104" t="s">
        <v>390</v>
      </c>
      <c r="N274" s="2" t="s">
        <v>390</v>
      </c>
      <c r="O274" s="3" t="s">
        <v>390</v>
      </c>
      <c r="P274" s="3" t="s">
        <v>390</v>
      </c>
      <c r="Q274" s="3" t="s">
        <v>390</v>
      </c>
      <c r="R274" s="3" t="s">
        <v>390</v>
      </c>
      <c r="S274" s="3" t="s">
        <v>390</v>
      </c>
      <c r="T274" s="3" t="s">
        <v>390</v>
      </c>
      <c r="U274" s="3" t="s">
        <v>390</v>
      </c>
      <c r="V274" s="3" t="s">
        <v>390</v>
      </c>
      <c r="W274" s="3" t="s">
        <v>390</v>
      </c>
      <c r="X274" s="37" t="s">
        <v>390</v>
      </c>
    </row>
    <row r="275" spans="1:24" s="60" customFormat="1" ht="24" customHeight="1" outlineLevel="1" x14ac:dyDescent="0.2">
      <c r="A275" s="51" t="s">
        <v>420</v>
      </c>
      <c r="B275" s="220" t="s">
        <v>421</v>
      </c>
      <c r="C275" s="221"/>
      <c r="D275" s="221"/>
      <c r="E275" s="221"/>
      <c r="F275" s="221"/>
      <c r="G275" s="221"/>
      <c r="H275" s="222"/>
      <c r="I275" s="52" t="s">
        <v>16</v>
      </c>
      <c r="J275" s="36" t="s">
        <v>390</v>
      </c>
      <c r="K275" s="24" t="s">
        <v>390</v>
      </c>
      <c r="L275" s="46" t="s">
        <v>390</v>
      </c>
      <c r="M275" s="104" t="s">
        <v>390</v>
      </c>
      <c r="N275" s="2" t="s">
        <v>390</v>
      </c>
      <c r="O275" s="3" t="s">
        <v>390</v>
      </c>
      <c r="P275" s="3" t="s">
        <v>390</v>
      </c>
      <c r="Q275" s="3" t="s">
        <v>390</v>
      </c>
      <c r="R275" s="3" t="s">
        <v>390</v>
      </c>
      <c r="S275" s="3" t="s">
        <v>390</v>
      </c>
      <c r="T275" s="3" t="s">
        <v>390</v>
      </c>
      <c r="U275" s="3" t="s">
        <v>390</v>
      </c>
      <c r="V275" s="3" t="s">
        <v>390</v>
      </c>
      <c r="W275" s="3" t="s">
        <v>390</v>
      </c>
      <c r="X275" s="37" t="s">
        <v>390</v>
      </c>
    </row>
    <row r="276" spans="1:24" s="60" customFormat="1" ht="12.75" outlineLevel="1" x14ac:dyDescent="0.2">
      <c r="A276" s="51" t="s">
        <v>422</v>
      </c>
      <c r="B276" s="226" t="s">
        <v>396</v>
      </c>
      <c r="C276" s="227"/>
      <c r="D276" s="227"/>
      <c r="E276" s="227"/>
      <c r="F276" s="227"/>
      <c r="G276" s="227"/>
      <c r="H276" s="228"/>
      <c r="I276" s="52" t="s">
        <v>16</v>
      </c>
      <c r="J276" s="36" t="s">
        <v>390</v>
      </c>
      <c r="K276" s="24" t="s">
        <v>390</v>
      </c>
      <c r="L276" s="46" t="s">
        <v>390</v>
      </c>
      <c r="M276" s="104" t="s">
        <v>390</v>
      </c>
      <c r="N276" s="2" t="s">
        <v>390</v>
      </c>
      <c r="O276" s="3" t="s">
        <v>390</v>
      </c>
      <c r="P276" s="3" t="s">
        <v>390</v>
      </c>
      <c r="Q276" s="3" t="s">
        <v>390</v>
      </c>
      <c r="R276" s="3" t="s">
        <v>390</v>
      </c>
      <c r="S276" s="3" t="s">
        <v>390</v>
      </c>
      <c r="T276" s="3" t="s">
        <v>390</v>
      </c>
      <c r="U276" s="3" t="s">
        <v>390</v>
      </c>
      <c r="V276" s="3" t="s">
        <v>390</v>
      </c>
      <c r="W276" s="3" t="s">
        <v>390</v>
      </c>
      <c r="X276" s="37" t="s">
        <v>390</v>
      </c>
    </row>
    <row r="277" spans="1:24" s="60" customFormat="1" ht="12.75" outlineLevel="1" x14ac:dyDescent="0.2">
      <c r="A277" s="51" t="s">
        <v>423</v>
      </c>
      <c r="B277" s="226" t="s">
        <v>40</v>
      </c>
      <c r="C277" s="227"/>
      <c r="D277" s="227"/>
      <c r="E277" s="227"/>
      <c r="F277" s="227"/>
      <c r="G277" s="227"/>
      <c r="H277" s="228"/>
      <c r="I277" s="52" t="s">
        <v>16</v>
      </c>
      <c r="J277" s="36" t="s">
        <v>390</v>
      </c>
      <c r="K277" s="24" t="s">
        <v>390</v>
      </c>
      <c r="L277" s="46" t="s">
        <v>390</v>
      </c>
      <c r="M277" s="104" t="s">
        <v>390</v>
      </c>
      <c r="N277" s="2" t="s">
        <v>390</v>
      </c>
      <c r="O277" s="3" t="s">
        <v>390</v>
      </c>
      <c r="P277" s="3" t="s">
        <v>390</v>
      </c>
      <c r="Q277" s="3" t="s">
        <v>390</v>
      </c>
      <c r="R277" s="3" t="s">
        <v>390</v>
      </c>
      <c r="S277" s="3" t="s">
        <v>390</v>
      </c>
      <c r="T277" s="3" t="s">
        <v>390</v>
      </c>
      <c r="U277" s="3" t="s">
        <v>390</v>
      </c>
      <c r="V277" s="3" t="s">
        <v>390</v>
      </c>
      <c r="W277" s="3" t="s">
        <v>390</v>
      </c>
      <c r="X277" s="37" t="s">
        <v>390</v>
      </c>
    </row>
    <row r="278" spans="1:24" s="60" customFormat="1" ht="12.75" outlineLevel="1" x14ac:dyDescent="0.2">
      <c r="A278" s="51" t="s">
        <v>424</v>
      </c>
      <c r="B278" s="223" t="s">
        <v>396</v>
      </c>
      <c r="C278" s="224"/>
      <c r="D278" s="224"/>
      <c r="E278" s="224"/>
      <c r="F278" s="224"/>
      <c r="G278" s="224"/>
      <c r="H278" s="225"/>
      <c r="I278" s="52" t="s">
        <v>16</v>
      </c>
      <c r="J278" s="36" t="s">
        <v>390</v>
      </c>
      <c r="K278" s="24" t="s">
        <v>390</v>
      </c>
      <c r="L278" s="46" t="s">
        <v>390</v>
      </c>
      <c r="M278" s="104" t="s">
        <v>390</v>
      </c>
      <c r="N278" s="2" t="s">
        <v>390</v>
      </c>
      <c r="O278" s="3" t="s">
        <v>390</v>
      </c>
      <c r="P278" s="3" t="s">
        <v>390</v>
      </c>
      <c r="Q278" s="3" t="s">
        <v>390</v>
      </c>
      <c r="R278" s="3" t="s">
        <v>390</v>
      </c>
      <c r="S278" s="3" t="s">
        <v>390</v>
      </c>
      <c r="T278" s="3" t="s">
        <v>390</v>
      </c>
      <c r="U278" s="3" t="s">
        <v>390</v>
      </c>
      <c r="V278" s="3" t="s">
        <v>390</v>
      </c>
      <c r="W278" s="3" t="s">
        <v>390</v>
      </c>
      <c r="X278" s="37" t="s">
        <v>390</v>
      </c>
    </row>
    <row r="279" spans="1:24" s="60" customFormat="1" ht="12.75" outlineLevel="1" x14ac:dyDescent="0.2">
      <c r="A279" s="51" t="s">
        <v>425</v>
      </c>
      <c r="B279" s="226" t="s">
        <v>42</v>
      </c>
      <c r="C279" s="227"/>
      <c r="D279" s="227"/>
      <c r="E279" s="227"/>
      <c r="F279" s="227"/>
      <c r="G279" s="227"/>
      <c r="H279" s="228"/>
      <c r="I279" s="52" t="s">
        <v>16</v>
      </c>
      <c r="J279" s="36" t="s">
        <v>390</v>
      </c>
      <c r="K279" s="24" t="s">
        <v>390</v>
      </c>
      <c r="L279" s="46" t="s">
        <v>390</v>
      </c>
      <c r="M279" s="104" t="s">
        <v>390</v>
      </c>
      <c r="N279" s="2" t="s">
        <v>390</v>
      </c>
      <c r="O279" s="3" t="s">
        <v>390</v>
      </c>
      <c r="P279" s="3" t="s">
        <v>390</v>
      </c>
      <c r="Q279" s="3" t="s">
        <v>390</v>
      </c>
      <c r="R279" s="3" t="s">
        <v>390</v>
      </c>
      <c r="S279" s="3" t="s">
        <v>390</v>
      </c>
      <c r="T279" s="3" t="s">
        <v>390</v>
      </c>
      <c r="U279" s="3" t="s">
        <v>390</v>
      </c>
      <c r="V279" s="3" t="s">
        <v>390</v>
      </c>
      <c r="W279" s="3" t="s">
        <v>390</v>
      </c>
      <c r="X279" s="37" t="s">
        <v>390</v>
      </c>
    </row>
    <row r="280" spans="1:24" s="60" customFormat="1" ht="12.75" outlineLevel="1" x14ac:dyDescent="0.2">
      <c r="A280" s="51" t="s">
        <v>426</v>
      </c>
      <c r="B280" s="223" t="s">
        <v>396</v>
      </c>
      <c r="C280" s="224"/>
      <c r="D280" s="224"/>
      <c r="E280" s="224"/>
      <c r="F280" s="224"/>
      <c r="G280" s="224"/>
      <c r="H280" s="225"/>
      <c r="I280" s="52" t="s">
        <v>16</v>
      </c>
      <c r="J280" s="36" t="s">
        <v>390</v>
      </c>
      <c r="K280" s="24" t="s">
        <v>390</v>
      </c>
      <c r="L280" s="46" t="s">
        <v>390</v>
      </c>
      <c r="M280" s="104" t="s">
        <v>390</v>
      </c>
      <c r="N280" s="2" t="s">
        <v>390</v>
      </c>
      <c r="O280" s="3" t="s">
        <v>390</v>
      </c>
      <c r="P280" s="3" t="s">
        <v>390</v>
      </c>
      <c r="Q280" s="3" t="s">
        <v>390</v>
      </c>
      <c r="R280" s="3" t="s">
        <v>390</v>
      </c>
      <c r="S280" s="3" t="s">
        <v>390</v>
      </c>
      <c r="T280" s="3" t="s">
        <v>390</v>
      </c>
      <c r="U280" s="3" t="s">
        <v>390</v>
      </c>
      <c r="V280" s="3" t="s">
        <v>390</v>
      </c>
      <c r="W280" s="3" t="s">
        <v>390</v>
      </c>
      <c r="X280" s="37" t="s">
        <v>390</v>
      </c>
    </row>
    <row r="281" spans="1:24" s="60" customFormat="1" ht="12.75" outlineLevel="1" x14ac:dyDescent="0.2">
      <c r="A281" s="51" t="s">
        <v>427</v>
      </c>
      <c r="B281" s="211" t="s">
        <v>428</v>
      </c>
      <c r="C281" s="212"/>
      <c r="D281" s="212"/>
      <c r="E281" s="212"/>
      <c r="F281" s="212"/>
      <c r="G281" s="212"/>
      <c r="H281" s="213"/>
      <c r="I281" s="52" t="s">
        <v>16</v>
      </c>
      <c r="J281" s="36" t="s">
        <v>390</v>
      </c>
      <c r="K281" s="24" t="s">
        <v>390</v>
      </c>
      <c r="L281" s="46" t="s">
        <v>390</v>
      </c>
      <c r="M281" s="104" t="s">
        <v>390</v>
      </c>
      <c r="N281" s="2" t="s">
        <v>390</v>
      </c>
      <c r="O281" s="3" t="s">
        <v>390</v>
      </c>
      <c r="P281" s="3" t="s">
        <v>390</v>
      </c>
      <c r="Q281" s="3" t="s">
        <v>390</v>
      </c>
      <c r="R281" s="3" t="s">
        <v>390</v>
      </c>
      <c r="S281" s="3" t="s">
        <v>390</v>
      </c>
      <c r="T281" s="3" t="s">
        <v>390</v>
      </c>
      <c r="U281" s="3" t="s">
        <v>390</v>
      </c>
      <c r="V281" s="3" t="s">
        <v>390</v>
      </c>
      <c r="W281" s="3" t="s">
        <v>390</v>
      </c>
      <c r="X281" s="37" t="s">
        <v>390</v>
      </c>
    </row>
    <row r="282" spans="1:24" s="60" customFormat="1" ht="12.75" outlineLevel="1" x14ac:dyDescent="0.2">
      <c r="A282" s="51" t="s">
        <v>429</v>
      </c>
      <c r="B282" s="226" t="s">
        <v>396</v>
      </c>
      <c r="C282" s="227"/>
      <c r="D282" s="227"/>
      <c r="E282" s="227"/>
      <c r="F282" s="227"/>
      <c r="G282" s="227"/>
      <c r="H282" s="228"/>
      <c r="I282" s="52" t="s">
        <v>16</v>
      </c>
      <c r="J282" s="36" t="s">
        <v>390</v>
      </c>
      <c r="K282" s="24" t="s">
        <v>390</v>
      </c>
      <c r="L282" s="46" t="s">
        <v>390</v>
      </c>
      <c r="M282" s="104" t="s">
        <v>390</v>
      </c>
      <c r="N282" s="2" t="s">
        <v>390</v>
      </c>
      <c r="O282" s="3" t="s">
        <v>390</v>
      </c>
      <c r="P282" s="3" t="s">
        <v>390</v>
      </c>
      <c r="Q282" s="3" t="s">
        <v>390</v>
      </c>
      <c r="R282" s="3" t="s">
        <v>390</v>
      </c>
      <c r="S282" s="3" t="s">
        <v>390</v>
      </c>
      <c r="T282" s="3" t="s">
        <v>390</v>
      </c>
      <c r="U282" s="3" t="s">
        <v>390</v>
      </c>
      <c r="V282" s="3" t="s">
        <v>390</v>
      </c>
      <c r="W282" s="3" t="s">
        <v>390</v>
      </c>
      <c r="X282" s="37" t="s">
        <v>390</v>
      </c>
    </row>
    <row r="283" spans="1:24" s="60" customFormat="1" ht="12.75" x14ac:dyDescent="0.2">
      <c r="A283" s="51" t="s">
        <v>430</v>
      </c>
      <c r="B283" s="186" t="s">
        <v>431</v>
      </c>
      <c r="C283" s="187"/>
      <c r="D283" s="187"/>
      <c r="E283" s="187"/>
      <c r="F283" s="187"/>
      <c r="G283" s="187"/>
      <c r="H283" s="188"/>
      <c r="I283" s="52" t="s">
        <v>16</v>
      </c>
      <c r="J283" s="38">
        <v>37.65</v>
      </c>
      <c r="K283" s="3">
        <v>23.12</v>
      </c>
      <c r="L283" s="37" t="s">
        <v>390</v>
      </c>
      <c r="M283" s="59">
        <v>26.130850000000002</v>
      </c>
      <c r="N283" s="2">
        <v>54.188000000000002</v>
      </c>
      <c r="O283" s="2">
        <v>27.176084000000003</v>
      </c>
      <c r="P283" s="2">
        <v>27.176084000000003</v>
      </c>
      <c r="Q283" s="2">
        <v>28.263127360000006</v>
      </c>
      <c r="R283" s="2">
        <v>28.263127360000006</v>
      </c>
      <c r="S283" s="2">
        <v>29.393652454400009</v>
      </c>
      <c r="T283" s="2">
        <v>29.393652454400009</v>
      </c>
      <c r="U283" s="2">
        <v>30.569398552576011</v>
      </c>
      <c r="V283" s="2">
        <v>30.569398552576011</v>
      </c>
      <c r="W283" s="3">
        <v>141.53311236697604</v>
      </c>
      <c r="X283" s="37">
        <v>141.53311236697604</v>
      </c>
    </row>
    <row r="284" spans="1:24" s="60" customFormat="1" ht="11.25" customHeight="1" outlineLevel="1" x14ac:dyDescent="0.2">
      <c r="A284" s="51" t="s">
        <v>432</v>
      </c>
      <c r="B284" s="211" t="s">
        <v>433</v>
      </c>
      <c r="C284" s="212"/>
      <c r="D284" s="212"/>
      <c r="E284" s="212"/>
      <c r="F284" s="212"/>
      <c r="G284" s="212"/>
      <c r="H284" s="213"/>
      <c r="I284" s="52" t="s">
        <v>16</v>
      </c>
      <c r="J284" s="36" t="s">
        <v>390</v>
      </c>
      <c r="K284" s="24" t="s">
        <v>390</v>
      </c>
      <c r="L284" s="46" t="s">
        <v>390</v>
      </c>
      <c r="M284" s="104" t="s">
        <v>390</v>
      </c>
      <c r="N284" s="2" t="s">
        <v>390</v>
      </c>
      <c r="O284" s="3" t="s">
        <v>390</v>
      </c>
      <c r="P284" s="3" t="s">
        <v>390</v>
      </c>
      <c r="Q284" s="3" t="s">
        <v>390</v>
      </c>
      <c r="R284" s="3" t="s">
        <v>390</v>
      </c>
      <c r="S284" s="3" t="s">
        <v>390</v>
      </c>
      <c r="T284" s="3" t="s">
        <v>390</v>
      </c>
      <c r="U284" s="3" t="s">
        <v>390</v>
      </c>
      <c r="V284" s="3" t="s">
        <v>390</v>
      </c>
      <c r="W284" s="3" t="s">
        <v>390</v>
      </c>
      <c r="X284" s="37" t="s">
        <v>390</v>
      </c>
    </row>
    <row r="285" spans="1:24" s="60" customFormat="1" ht="12.75" outlineLevel="1" x14ac:dyDescent="0.2">
      <c r="A285" s="51" t="s">
        <v>434</v>
      </c>
      <c r="B285" s="226" t="s">
        <v>396</v>
      </c>
      <c r="C285" s="227"/>
      <c r="D285" s="227"/>
      <c r="E285" s="227"/>
      <c r="F285" s="227"/>
      <c r="G285" s="227"/>
      <c r="H285" s="228"/>
      <c r="I285" s="52" t="s">
        <v>16</v>
      </c>
      <c r="J285" s="36" t="s">
        <v>390</v>
      </c>
      <c r="K285" s="24" t="s">
        <v>390</v>
      </c>
      <c r="L285" s="46" t="s">
        <v>390</v>
      </c>
      <c r="M285" s="104" t="s">
        <v>390</v>
      </c>
      <c r="N285" s="2" t="s">
        <v>390</v>
      </c>
      <c r="O285" s="3" t="s">
        <v>390</v>
      </c>
      <c r="P285" s="3" t="s">
        <v>390</v>
      </c>
      <c r="Q285" s="3" t="s">
        <v>390</v>
      </c>
      <c r="R285" s="3" t="s">
        <v>390</v>
      </c>
      <c r="S285" s="3" t="s">
        <v>390</v>
      </c>
      <c r="T285" s="3" t="s">
        <v>390</v>
      </c>
      <c r="U285" s="3" t="s">
        <v>390</v>
      </c>
      <c r="V285" s="3" t="s">
        <v>390</v>
      </c>
      <c r="W285" s="3" t="s">
        <v>390</v>
      </c>
      <c r="X285" s="37" t="s">
        <v>390</v>
      </c>
    </row>
    <row r="286" spans="1:24" s="60" customFormat="1" ht="12.75" outlineLevel="1" x14ac:dyDescent="0.2">
      <c r="A286" s="51" t="s">
        <v>435</v>
      </c>
      <c r="B286" s="211" t="s">
        <v>436</v>
      </c>
      <c r="C286" s="212"/>
      <c r="D286" s="212"/>
      <c r="E286" s="212"/>
      <c r="F286" s="212"/>
      <c r="G286" s="212"/>
      <c r="H286" s="213"/>
      <c r="I286" s="52" t="s">
        <v>16</v>
      </c>
      <c r="J286" s="36" t="s">
        <v>390</v>
      </c>
      <c r="K286" s="24" t="s">
        <v>390</v>
      </c>
      <c r="L286" s="46" t="s">
        <v>390</v>
      </c>
      <c r="M286" s="104" t="s">
        <v>390</v>
      </c>
      <c r="N286" s="2" t="s">
        <v>390</v>
      </c>
      <c r="O286" s="3" t="s">
        <v>390</v>
      </c>
      <c r="P286" s="3" t="s">
        <v>390</v>
      </c>
      <c r="Q286" s="3" t="s">
        <v>390</v>
      </c>
      <c r="R286" s="3" t="s">
        <v>390</v>
      </c>
      <c r="S286" s="3" t="s">
        <v>390</v>
      </c>
      <c r="T286" s="3" t="s">
        <v>390</v>
      </c>
      <c r="U286" s="3" t="s">
        <v>390</v>
      </c>
      <c r="V286" s="3" t="s">
        <v>390</v>
      </c>
      <c r="W286" s="3" t="s">
        <v>390</v>
      </c>
      <c r="X286" s="37" t="s">
        <v>390</v>
      </c>
    </row>
    <row r="287" spans="1:24" s="60" customFormat="1" ht="12.75" outlineLevel="1" x14ac:dyDescent="0.2">
      <c r="A287" s="51" t="s">
        <v>437</v>
      </c>
      <c r="B287" s="226" t="s">
        <v>265</v>
      </c>
      <c r="C287" s="227"/>
      <c r="D287" s="227"/>
      <c r="E287" s="227"/>
      <c r="F287" s="227"/>
      <c r="G287" s="227"/>
      <c r="H287" s="228"/>
      <c r="I287" s="52" t="s">
        <v>16</v>
      </c>
      <c r="J287" s="36" t="s">
        <v>390</v>
      </c>
      <c r="K287" s="24" t="s">
        <v>390</v>
      </c>
      <c r="L287" s="46" t="s">
        <v>390</v>
      </c>
      <c r="M287" s="104" t="s">
        <v>390</v>
      </c>
      <c r="N287" s="2" t="s">
        <v>390</v>
      </c>
      <c r="O287" s="3" t="s">
        <v>390</v>
      </c>
      <c r="P287" s="3" t="s">
        <v>390</v>
      </c>
      <c r="Q287" s="3" t="s">
        <v>390</v>
      </c>
      <c r="R287" s="3" t="s">
        <v>390</v>
      </c>
      <c r="S287" s="3" t="s">
        <v>390</v>
      </c>
      <c r="T287" s="3" t="s">
        <v>390</v>
      </c>
      <c r="U287" s="3" t="s">
        <v>390</v>
      </c>
      <c r="V287" s="3" t="s">
        <v>390</v>
      </c>
      <c r="W287" s="3" t="s">
        <v>390</v>
      </c>
      <c r="X287" s="37" t="s">
        <v>390</v>
      </c>
    </row>
    <row r="288" spans="1:24" s="60" customFormat="1" ht="12.75" outlineLevel="1" x14ac:dyDescent="0.2">
      <c r="A288" s="51" t="s">
        <v>438</v>
      </c>
      <c r="B288" s="223" t="s">
        <v>396</v>
      </c>
      <c r="C288" s="224"/>
      <c r="D288" s="224"/>
      <c r="E288" s="224"/>
      <c r="F288" s="224"/>
      <c r="G288" s="224"/>
      <c r="H288" s="225"/>
      <c r="I288" s="52" t="s">
        <v>16</v>
      </c>
      <c r="J288" s="36" t="s">
        <v>390</v>
      </c>
      <c r="K288" s="24" t="s">
        <v>390</v>
      </c>
      <c r="L288" s="46" t="s">
        <v>390</v>
      </c>
      <c r="M288" s="104" t="s">
        <v>390</v>
      </c>
      <c r="N288" s="2" t="s">
        <v>390</v>
      </c>
      <c r="O288" s="3" t="s">
        <v>390</v>
      </c>
      <c r="P288" s="3" t="s">
        <v>390</v>
      </c>
      <c r="Q288" s="3" t="s">
        <v>390</v>
      </c>
      <c r="R288" s="3" t="s">
        <v>390</v>
      </c>
      <c r="S288" s="3" t="s">
        <v>390</v>
      </c>
      <c r="T288" s="3" t="s">
        <v>390</v>
      </c>
      <c r="U288" s="3" t="s">
        <v>390</v>
      </c>
      <c r="V288" s="3" t="s">
        <v>390</v>
      </c>
      <c r="W288" s="3" t="s">
        <v>390</v>
      </c>
      <c r="X288" s="37" t="s">
        <v>390</v>
      </c>
    </row>
    <row r="289" spans="1:24" s="60" customFormat="1" ht="12.75" outlineLevel="1" x14ac:dyDescent="0.2">
      <c r="A289" s="51" t="s">
        <v>439</v>
      </c>
      <c r="B289" s="226" t="s">
        <v>440</v>
      </c>
      <c r="C289" s="227"/>
      <c r="D289" s="227"/>
      <c r="E289" s="227"/>
      <c r="F289" s="227"/>
      <c r="G289" s="227"/>
      <c r="H289" s="228"/>
      <c r="I289" s="52" t="s">
        <v>16</v>
      </c>
      <c r="J289" s="36" t="s">
        <v>390</v>
      </c>
      <c r="K289" s="24" t="s">
        <v>390</v>
      </c>
      <c r="L289" s="46" t="s">
        <v>390</v>
      </c>
      <c r="M289" s="104" t="s">
        <v>390</v>
      </c>
      <c r="N289" s="2" t="s">
        <v>390</v>
      </c>
      <c r="O289" s="3" t="s">
        <v>390</v>
      </c>
      <c r="P289" s="3" t="s">
        <v>390</v>
      </c>
      <c r="Q289" s="3" t="s">
        <v>390</v>
      </c>
      <c r="R289" s="3" t="s">
        <v>390</v>
      </c>
      <c r="S289" s="3" t="s">
        <v>390</v>
      </c>
      <c r="T289" s="3" t="s">
        <v>390</v>
      </c>
      <c r="U289" s="3" t="s">
        <v>390</v>
      </c>
      <c r="V289" s="3" t="s">
        <v>390</v>
      </c>
      <c r="W289" s="3" t="s">
        <v>390</v>
      </c>
      <c r="X289" s="37" t="s">
        <v>390</v>
      </c>
    </row>
    <row r="290" spans="1:24" s="60" customFormat="1" ht="12.75" outlineLevel="1" x14ac:dyDescent="0.2">
      <c r="A290" s="51" t="s">
        <v>441</v>
      </c>
      <c r="B290" s="223" t="s">
        <v>396</v>
      </c>
      <c r="C290" s="224"/>
      <c r="D290" s="224"/>
      <c r="E290" s="224"/>
      <c r="F290" s="224"/>
      <c r="G290" s="224"/>
      <c r="H290" s="225"/>
      <c r="I290" s="52" t="s">
        <v>16</v>
      </c>
      <c r="J290" s="36" t="s">
        <v>390</v>
      </c>
      <c r="K290" s="24" t="s">
        <v>390</v>
      </c>
      <c r="L290" s="46" t="s">
        <v>390</v>
      </c>
      <c r="M290" s="104" t="s">
        <v>390</v>
      </c>
      <c r="N290" s="2" t="s">
        <v>390</v>
      </c>
      <c r="O290" s="3" t="s">
        <v>390</v>
      </c>
      <c r="P290" s="3" t="s">
        <v>390</v>
      </c>
      <c r="Q290" s="3" t="s">
        <v>390</v>
      </c>
      <c r="R290" s="3" t="s">
        <v>390</v>
      </c>
      <c r="S290" s="3" t="s">
        <v>390</v>
      </c>
      <c r="T290" s="3" t="s">
        <v>390</v>
      </c>
      <c r="U290" s="3" t="s">
        <v>390</v>
      </c>
      <c r="V290" s="3" t="s">
        <v>390</v>
      </c>
      <c r="W290" s="3" t="s">
        <v>390</v>
      </c>
      <c r="X290" s="37" t="s">
        <v>390</v>
      </c>
    </row>
    <row r="291" spans="1:24" s="60" customFormat="1" ht="24" customHeight="1" outlineLevel="1" x14ac:dyDescent="0.2">
      <c r="A291" s="51" t="s">
        <v>442</v>
      </c>
      <c r="B291" s="220" t="s">
        <v>443</v>
      </c>
      <c r="C291" s="221"/>
      <c r="D291" s="221"/>
      <c r="E291" s="221"/>
      <c r="F291" s="221"/>
      <c r="G291" s="221"/>
      <c r="H291" s="222"/>
      <c r="I291" s="52" t="s">
        <v>16</v>
      </c>
      <c r="J291" s="36" t="s">
        <v>390</v>
      </c>
      <c r="K291" s="24" t="s">
        <v>390</v>
      </c>
      <c r="L291" s="46" t="s">
        <v>390</v>
      </c>
      <c r="M291" s="104" t="s">
        <v>390</v>
      </c>
      <c r="N291" s="2" t="s">
        <v>390</v>
      </c>
      <c r="O291" s="3" t="s">
        <v>390</v>
      </c>
      <c r="P291" s="3" t="s">
        <v>390</v>
      </c>
      <c r="Q291" s="3" t="s">
        <v>390</v>
      </c>
      <c r="R291" s="3" t="s">
        <v>390</v>
      </c>
      <c r="S291" s="3" t="s">
        <v>390</v>
      </c>
      <c r="T291" s="3" t="s">
        <v>390</v>
      </c>
      <c r="U291" s="3" t="s">
        <v>390</v>
      </c>
      <c r="V291" s="3" t="s">
        <v>390</v>
      </c>
      <c r="W291" s="3" t="s">
        <v>390</v>
      </c>
      <c r="X291" s="37" t="s">
        <v>390</v>
      </c>
    </row>
    <row r="292" spans="1:24" s="60" customFormat="1" ht="12.75" outlineLevel="1" x14ac:dyDescent="0.2">
      <c r="A292" s="51" t="s">
        <v>444</v>
      </c>
      <c r="B292" s="226" t="s">
        <v>396</v>
      </c>
      <c r="C292" s="227"/>
      <c r="D292" s="227"/>
      <c r="E292" s="227"/>
      <c r="F292" s="227"/>
      <c r="G292" s="227"/>
      <c r="H292" s="228"/>
      <c r="I292" s="52" t="s">
        <v>16</v>
      </c>
      <c r="J292" s="36" t="s">
        <v>390</v>
      </c>
      <c r="K292" s="24" t="s">
        <v>390</v>
      </c>
      <c r="L292" s="46" t="s">
        <v>390</v>
      </c>
      <c r="M292" s="104" t="s">
        <v>390</v>
      </c>
      <c r="N292" s="2" t="s">
        <v>390</v>
      </c>
      <c r="O292" s="3" t="s">
        <v>390</v>
      </c>
      <c r="P292" s="3" t="s">
        <v>390</v>
      </c>
      <c r="Q292" s="3" t="s">
        <v>390</v>
      </c>
      <c r="R292" s="3" t="s">
        <v>390</v>
      </c>
      <c r="S292" s="3" t="s">
        <v>390</v>
      </c>
      <c r="T292" s="3" t="s">
        <v>390</v>
      </c>
      <c r="U292" s="3" t="s">
        <v>390</v>
      </c>
      <c r="V292" s="3" t="s">
        <v>390</v>
      </c>
      <c r="W292" s="3" t="s">
        <v>390</v>
      </c>
      <c r="X292" s="37" t="s">
        <v>390</v>
      </c>
    </row>
    <row r="293" spans="1:24" s="60" customFormat="1" ht="12.75" outlineLevel="1" x14ac:dyDescent="0.2">
      <c r="A293" s="51" t="s">
        <v>445</v>
      </c>
      <c r="B293" s="211" t="s">
        <v>446</v>
      </c>
      <c r="C293" s="212"/>
      <c r="D293" s="212"/>
      <c r="E293" s="212"/>
      <c r="F293" s="212"/>
      <c r="G293" s="212"/>
      <c r="H293" s="213"/>
      <c r="I293" s="52" t="s">
        <v>16</v>
      </c>
      <c r="J293" s="36" t="s">
        <v>390</v>
      </c>
      <c r="K293" s="24" t="s">
        <v>390</v>
      </c>
      <c r="L293" s="46" t="s">
        <v>390</v>
      </c>
      <c r="M293" s="104" t="s">
        <v>390</v>
      </c>
      <c r="N293" s="2" t="s">
        <v>390</v>
      </c>
      <c r="O293" s="3" t="s">
        <v>390</v>
      </c>
      <c r="P293" s="3" t="s">
        <v>390</v>
      </c>
      <c r="Q293" s="3" t="s">
        <v>390</v>
      </c>
      <c r="R293" s="3" t="s">
        <v>390</v>
      </c>
      <c r="S293" s="3" t="s">
        <v>390</v>
      </c>
      <c r="T293" s="3" t="s">
        <v>390</v>
      </c>
      <c r="U293" s="3" t="s">
        <v>390</v>
      </c>
      <c r="V293" s="3" t="s">
        <v>390</v>
      </c>
      <c r="W293" s="3" t="s">
        <v>390</v>
      </c>
      <c r="X293" s="37" t="s">
        <v>390</v>
      </c>
    </row>
    <row r="294" spans="1:24" s="60" customFormat="1" ht="12.75" outlineLevel="1" x14ac:dyDescent="0.2">
      <c r="A294" s="51" t="s">
        <v>447</v>
      </c>
      <c r="B294" s="226" t="s">
        <v>396</v>
      </c>
      <c r="C294" s="227"/>
      <c r="D294" s="227"/>
      <c r="E294" s="227"/>
      <c r="F294" s="227"/>
      <c r="G294" s="227"/>
      <c r="H294" s="228"/>
      <c r="I294" s="52" t="s">
        <v>16</v>
      </c>
      <c r="J294" s="36" t="s">
        <v>390</v>
      </c>
      <c r="K294" s="24" t="s">
        <v>390</v>
      </c>
      <c r="L294" s="46" t="s">
        <v>390</v>
      </c>
      <c r="M294" s="104" t="s">
        <v>390</v>
      </c>
      <c r="N294" s="2" t="s">
        <v>390</v>
      </c>
      <c r="O294" s="3" t="s">
        <v>390</v>
      </c>
      <c r="P294" s="3" t="s">
        <v>390</v>
      </c>
      <c r="Q294" s="3" t="s">
        <v>390</v>
      </c>
      <c r="R294" s="3" t="s">
        <v>390</v>
      </c>
      <c r="S294" s="3" t="s">
        <v>390</v>
      </c>
      <c r="T294" s="3" t="s">
        <v>390</v>
      </c>
      <c r="U294" s="3" t="s">
        <v>390</v>
      </c>
      <c r="V294" s="3" t="s">
        <v>390</v>
      </c>
      <c r="W294" s="3" t="s">
        <v>390</v>
      </c>
      <c r="X294" s="37" t="s">
        <v>390</v>
      </c>
    </row>
    <row r="295" spans="1:24" s="60" customFormat="1" ht="12.75" outlineLevel="1" x14ac:dyDescent="0.2">
      <c r="A295" s="51" t="s">
        <v>448</v>
      </c>
      <c r="B295" s="211" t="s">
        <v>449</v>
      </c>
      <c r="C295" s="212"/>
      <c r="D295" s="212"/>
      <c r="E295" s="212"/>
      <c r="F295" s="212"/>
      <c r="G295" s="212"/>
      <c r="H295" s="213"/>
      <c r="I295" s="52" t="s">
        <v>16</v>
      </c>
      <c r="J295" s="36" t="s">
        <v>390</v>
      </c>
      <c r="K295" s="24" t="s">
        <v>390</v>
      </c>
      <c r="L295" s="46" t="s">
        <v>390</v>
      </c>
      <c r="M295" s="104" t="s">
        <v>390</v>
      </c>
      <c r="N295" s="2" t="s">
        <v>390</v>
      </c>
      <c r="O295" s="3" t="s">
        <v>390</v>
      </c>
      <c r="P295" s="3" t="s">
        <v>390</v>
      </c>
      <c r="Q295" s="3" t="s">
        <v>390</v>
      </c>
      <c r="R295" s="3" t="s">
        <v>390</v>
      </c>
      <c r="S295" s="3" t="s">
        <v>390</v>
      </c>
      <c r="T295" s="3" t="s">
        <v>390</v>
      </c>
      <c r="U295" s="3" t="s">
        <v>390</v>
      </c>
      <c r="V295" s="3" t="s">
        <v>390</v>
      </c>
      <c r="W295" s="3" t="s">
        <v>390</v>
      </c>
      <c r="X295" s="37" t="s">
        <v>390</v>
      </c>
    </row>
    <row r="296" spans="1:24" s="60" customFormat="1" ht="12.75" outlineLevel="1" x14ac:dyDescent="0.2">
      <c r="A296" s="51" t="s">
        <v>450</v>
      </c>
      <c r="B296" s="226" t="s">
        <v>396</v>
      </c>
      <c r="C296" s="227"/>
      <c r="D296" s="227"/>
      <c r="E296" s="227"/>
      <c r="F296" s="227"/>
      <c r="G296" s="227"/>
      <c r="H296" s="228"/>
      <c r="I296" s="52" t="s">
        <v>16</v>
      </c>
      <c r="J296" s="36" t="s">
        <v>390</v>
      </c>
      <c r="K296" s="24" t="s">
        <v>390</v>
      </c>
      <c r="L296" s="46" t="s">
        <v>390</v>
      </c>
      <c r="M296" s="104" t="s">
        <v>390</v>
      </c>
      <c r="N296" s="2" t="s">
        <v>390</v>
      </c>
      <c r="O296" s="3" t="s">
        <v>390</v>
      </c>
      <c r="P296" s="3" t="s">
        <v>390</v>
      </c>
      <c r="Q296" s="3" t="s">
        <v>390</v>
      </c>
      <c r="R296" s="3" t="s">
        <v>390</v>
      </c>
      <c r="S296" s="3" t="s">
        <v>390</v>
      </c>
      <c r="T296" s="3" t="s">
        <v>390</v>
      </c>
      <c r="U296" s="3" t="s">
        <v>390</v>
      </c>
      <c r="V296" s="3" t="s">
        <v>390</v>
      </c>
      <c r="W296" s="3" t="s">
        <v>390</v>
      </c>
      <c r="X296" s="37" t="s">
        <v>390</v>
      </c>
    </row>
    <row r="297" spans="1:24" s="60" customFormat="1" ht="12.75" outlineLevel="1" x14ac:dyDescent="0.2">
      <c r="A297" s="51" t="s">
        <v>451</v>
      </c>
      <c r="B297" s="211" t="s">
        <v>452</v>
      </c>
      <c r="C297" s="212"/>
      <c r="D297" s="212"/>
      <c r="E297" s="212"/>
      <c r="F297" s="212"/>
      <c r="G297" s="212"/>
      <c r="H297" s="213"/>
      <c r="I297" s="52" t="s">
        <v>16</v>
      </c>
      <c r="J297" s="36" t="s">
        <v>390</v>
      </c>
      <c r="K297" s="24" t="s">
        <v>390</v>
      </c>
      <c r="L297" s="46" t="s">
        <v>390</v>
      </c>
      <c r="M297" s="104" t="s">
        <v>390</v>
      </c>
      <c r="N297" s="2" t="s">
        <v>390</v>
      </c>
      <c r="O297" s="3" t="s">
        <v>390</v>
      </c>
      <c r="P297" s="3" t="s">
        <v>390</v>
      </c>
      <c r="Q297" s="3" t="s">
        <v>390</v>
      </c>
      <c r="R297" s="3" t="s">
        <v>390</v>
      </c>
      <c r="S297" s="3" t="s">
        <v>390</v>
      </c>
      <c r="T297" s="3" t="s">
        <v>390</v>
      </c>
      <c r="U297" s="3" t="s">
        <v>390</v>
      </c>
      <c r="V297" s="3" t="s">
        <v>390</v>
      </c>
      <c r="W297" s="3" t="s">
        <v>390</v>
      </c>
      <c r="X297" s="37" t="s">
        <v>390</v>
      </c>
    </row>
    <row r="298" spans="1:24" s="60" customFormat="1" ht="12.75" outlineLevel="1" x14ac:dyDescent="0.2">
      <c r="A298" s="51" t="s">
        <v>453</v>
      </c>
      <c r="B298" s="226" t="s">
        <v>396</v>
      </c>
      <c r="C298" s="227"/>
      <c r="D298" s="227"/>
      <c r="E298" s="227"/>
      <c r="F298" s="227"/>
      <c r="G298" s="227"/>
      <c r="H298" s="228"/>
      <c r="I298" s="52" t="s">
        <v>16</v>
      </c>
      <c r="J298" s="36" t="s">
        <v>390</v>
      </c>
      <c r="K298" s="24" t="s">
        <v>390</v>
      </c>
      <c r="L298" s="46" t="s">
        <v>390</v>
      </c>
      <c r="M298" s="104" t="s">
        <v>390</v>
      </c>
      <c r="N298" s="2" t="s">
        <v>390</v>
      </c>
      <c r="O298" s="3" t="s">
        <v>390</v>
      </c>
      <c r="P298" s="3" t="s">
        <v>390</v>
      </c>
      <c r="Q298" s="3" t="s">
        <v>390</v>
      </c>
      <c r="R298" s="3" t="s">
        <v>390</v>
      </c>
      <c r="S298" s="3" t="s">
        <v>390</v>
      </c>
      <c r="T298" s="3" t="s">
        <v>390</v>
      </c>
      <c r="U298" s="3" t="s">
        <v>390</v>
      </c>
      <c r="V298" s="3" t="s">
        <v>390</v>
      </c>
      <c r="W298" s="3" t="s">
        <v>390</v>
      </c>
      <c r="X298" s="37" t="s">
        <v>390</v>
      </c>
    </row>
    <row r="299" spans="1:24" s="60" customFormat="1" ht="12.75" outlineLevel="1" x14ac:dyDescent="0.2">
      <c r="A299" s="51" t="s">
        <v>454</v>
      </c>
      <c r="B299" s="211" t="s">
        <v>455</v>
      </c>
      <c r="C299" s="212"/>
      <c r="D299" s="212"/>
      <c r="E299" s="212"/>
      <c r="F299" s="212"/>
      <c r="G299" s="212"/>
      <c r="H299" s="213"/>
      <c r="I299" s="52" t="s">
        <v>16</v>
      </c>
      <c r="J299" s="36" t="s">
        <v>390</v>
      </c>
      <c r="K299" s="24" t="s">
        <v>390</v>
      </c>
      <c r="L299" s="46" t="s">
        <v>390</v>
      </c>
      <c r="M299" s="104" t="s">
        <v>390</v>
      </c>
      <c r="N299" s="2" t="s">
        <v>390</v>
      </c>
      <c r="O299" s="3" t="s">
        <v>390</v>
      </c>
      <c r="P299" s="3" t="s">
        <v>390</v>
      </c>
      <c r="Q299" s="3" t="s">
        <v>390</v>
      </c>
      <c r="R299" s="3" t="s">
        <v>390</v>
      </c>
      <c r="S299" s="3" t="s">
        <v>390</v>
      </c>
      <c r="T299" s="3" t="s">
        <v>390</v>
      </c>
      <c r="U299" s="3" t="s">
        <v>390</v>
      </c>
      <c r="V299" s="3" t="s">
        <v>390</v>
      </c>
      <c r="W299" s="3" t="s">
        <v>390</v>
      </c>
      <c r="X299" s="37" t="s">
        <v>390</v>
      </c>
    </row>
    <row r="300" spans="1:24" s="60" customFormat="1" ht="12.75" outlineLevel="1" x14ac:dyDescent="0.2">
      <c r="A300" s="51" t="s">
        <v>456</v>
      </c>
      <c r="B300" s="226" t="s">
        <v>396</v>
      </c>
      <c r="C300" s="227"/>
      <c r="D300" s="227"/>
      <c r="E300" s="227"/>
      <c r="F300" s="227"/>
      <c r="G300" s="227"/>
      <c r="H300" s="228"/>
      <c r="I300" s="52" t="s">
        <v>16</v>
      </c>
      <c r="J300" s="36" t="s">
        <v>390</v>
      </c>
      <c r="K300" s="24" t="s">
        <v>390</v>
      </c>
      <c r="L300" s="46" t="s">
        <v>390</v>
      </c>
      <c r="M300" s="104" t="s">
        <v>390</v>
      </c>
      <c r="N300" s="2" t="s">
        <v>390</v>
      </c>
      <c r="O300" s="3" t="s">
        <v>390</v>
      </c>
      <c r="P300" s="3" t="s">
        <v>390</v>
      </c>
      <c r="Q300" s="3" t="s">
        <v>390</v>
      </c>
      <c r="R300" s="3" t="s">
        <v>390</v>
      </c>
      <c r="S300" s="3" t="s">
        <v>390</v>
      </c>
      <c r="T300" s="3" t="s">
        <v>390</v>
      </c>
      <c r="U300" s="3" t="s">
        <v>390</v>
      </c>
      <c r="V300" s="3" t="s">
        <v>390</v>
      </c>
      <c r="W300" s="3" t="s">
        <v>390</v>
      </c>
      <c r="X300" s="37" t="s">
        <v>390</v>
      </c>
    </row>
    <row r="301" spans="1:24" s="60" customFormat="1" ht="24" customHeight="1" outlineLevel="1" x14ac:dyDescent="0.2">
      <c r="A301" s="51" t="s">
        <v>457</v>
      </c>
      <c r="B301" s="220" t="s">
        <v>458</v>
      </c>
      <c r="C301" s="221"/>
      <c r="D301" s="221"/>
      <c r="E301" s="221"/>
      <c r="F301" s="221"/>
      <c r="G301" s="221"/>
      <c r="H301" s="222"/>
      <c r="I301" s="52" t="s">
        <v>16</v>
      </c>
      <c r="J301" s="36" t="s">
        <v>390</v>
      </c>
      <c r="K301" s="24" t="s">
        <v>390</v>
      </c>
      <c r="L301" s="46" t="s">
        <v>390</v>
      </c>
      <c r="M301" s="104" t="s">
        <v>390</v>
      </c>
      <c r="N301" s="2" t="s">
        <v>390</v>
      </c>
      <c r="O301" s="3" t="s">
        <v>390</v>
      </c>
      <c r="P301" s="3" t="s">
        <v>390</v>
      </c>
      <c r="Q301" s="3" t="s">
        <v>390</v>
      </c>
      <c r="R301" s="3" t="s">
        <v>390</v>
      </c>
      <c r="S301" s="3" t="s">
        <v>390</v>
      </c>
      <c r="T301" s="3" t="s">
        <v>390</v>
      </c>
      <c r="U301" s="3" t="s">
        <v>390</v>
      </c>
      <c r="V301" s="3" t="s">
        <v>390</v>
      </c>
      <c r="W301" s="3" t="s">
        <v>390</v>
      </c>
      <c r="X301" s="37" t="s">
        <v>390</v>
      </c>
    </row>
    <row r="302" spans="1:24" s="60" customFormat="1" ht="12.75" outlineLevel="1" x14ac:dyDescent="0.2">
      <c r="A302" s="51" t="s">
        <v>459</v>
      </c>
      <c r="B302" s="226" t="s">
        <v>396</v>
      </c>
      <c r="C302" s="227"/>
      <c r="D302" s="227"/>
      <c r="E302" s="227"/>
      <c r="F302" s="227"/>
      <c r="G302" s="227"/>
      <c r="H302" s="228"/>
      <c r="I302" s="52" t="s">
        <v>16</v>
      </c>
      <c r="J302" s="36" t="s">
        <v>390</v>
      </c>
      <c r="K302" s="24" t="s">
        <v>390</v>
      </c>
      <c r="L302" s="46" t="s">
        <v>390</v>
      </c>
      <c r="M302" s="104" t="s">
        <v>390</v>
      </c>
      <c r="N302" s="2" t="s">
        <v>390</v>
      </c>
      <c r="O302" s="3" t="s">
        <v>390</v>
      </c>
      <c r="P302" s="3" t="s">
        <v>390</v>
      </c>
      <c r="Q302" s="3" t="s">
        <v>390</v>
      </c>
      <c r="R302" s="3" t="s">
        <v>390</v>
      </c>
      <c r="S302" s="3" t="s">
        <v>390</v>
      </c>
      <c r="T302" s="3" t="s">
        <v>390</v>
      </c>
      <c r="U302" s="3" t="s">
        <v>390</v>
      </c>
      <c r="V302" s="3" t="s">
        <v>390</v>
      </c>
      <c r="W302" s="3" t="s">
        <v>390</v>
      </c>
      <c r="X302" s="37" t="s">
        <v>390</v>
      </c>
    </row>
    <row r="303" spans="1:24" s="60" customFormat="1" ht="12.75" outlineLevel="1" x14ac:dyDescent="0.2">
      <c r="A303" s="51" t="s">
        <v>460</v>
      </c>
      <c r="B303" s="211" t="s">
        <v>461</v>
      </c>
      <c r="C303" s="212"/>
      <c r="D303" s="212"/>
      <c r="E303" s="212"/>
      <c r="F303" s="212"/>
      <c r="G303" s="212"/>
      <c r="H303" s="213"/>
      <c r="I303" s="52" t="s">
        <v>16</v>
      </c>
      <c r="J303" s="36" t="s">
        <v>390</v>
      </c>
      <c r="K303" s="24" t="s">
        <v>390</v>
      </c>
      <c r="L303" s="46" t="s">
        <v>390</v>
      </c>
      <c r="M303" s="104" t="s">
        <v>390</v>
      </c>
      <c r="N303" s="2" t="s">
        <v>390</v>
      </c>
      <c r="O303" s="3" t="s">
        <v>390</v>
      </c>
      <c r="P303" s="3" t="s">
        <v>390</v>
      </c>
      <c r="Q303" s="3" t="s">
        <v>390</v>
      </c>
      <c r="R303" s="3" t="s">
        <v>390</v>
      </c>
      <c r="S303" s="3" t="s">
        <v>390</v>
      </c>
      <c r="T303" s="3" t="s">
        <v>390</v>
      </c>
      <c r="U303" s="3" t="s">
        <v>390</v>
      </c>
      <c r="V303" s="3" t="s">
        <v>390</v>
      </c>
      <c r="W303" s="3" t="s">
        <v>390</v>
      </c>
      <c r="X303" s="37" t="s">
        <v>390</v>
      </c>
    </row>
    <row r="304" spans="1:24" s="60" customFormat="1" ht="12.75" outlineLevel="1" x14ac:dyDescent="0.2">
      <c r="A304" s="51" t="s">
        <v>462</v>
      </c>
      <c r="B304" s="226" t="s">
        <v>396</v>
      </c>
      <c r="C304" s="227"/>
      <c r="D304" s="227"/>
      <c r="E304" s="227"/>
      <c r="F304" s="227"/>
      <c r="G304" s="227"/>
      <c r="H304" s="228"/>
      <c r="I304" s="52" t="s">
        <v>16</v>
      </c>
      <c r="J304" s="36" t="s">
        <v>390</v>
      </c>
      <c r="K304" s="24" t="s">
        <v>390</v>
      </c>
      <c r="L304" s="46" t="s">
        <v>390</v>
      </c>
      <c r="M304" s="104" t="s">
        <v>390</v>
      </c>
      <c r="N304" s="2" t="s">
        <v>390</v>
      </c>
      <c r="O304" s="3" t="s">
        <v>390</v>
      </c>
      <c r="P304" s="3" t="s">
        <v>390</v>
      </c>
      <c r="Q304" s="3" t="s">
        <v>390</v>
      </c>
      <c r="R304" s="3" t="s">
        <v>390</v>
      </c>
      <c r="S304" s="3" t="s">
        <v>390</v>
      </c>
      <c r="T304" s="3" t="s">
        <v>390</v>
      </c>
      <c r="U304" s="3" t="s">
        <v>390</v>
      </c>
      <c r="V304" s="3" t="s">
        <v>390</v>
      </c>
      <c r="W304" s="3" t="s">
        <v>390</v>
      </c>
      <c r="X304" s="37" t="s">
        <v>390</v>
      </c>
    </row>
    <row r="305" spans="1:24" s="60" customFormat="1" ht="24" customHeight="1" x14ac:dyDescent="0.2">
      <c r="A305" s="51" t="s">
        <v>463</v>
      </c>
      <c r="B305" s="189" t="s">
        <v>464</v>
      </c>
      <c r="C305" s="190"/>
      <c r="D305" s="190"/>
      <c r="E305" s="190"/>
      <c r="F305" s="190"/>
      <c r="G305" s="190"/>
      <c r="H305" s="191"/>
      <c r="I305" s="52" t="s">
        <v>465</v>
      </c>
      <c r="J305" s="38">
        <v>100.32300666698491</v>
      </c>
      <c r="K305" s="2">
        <v>93.543269162664842</v>
      </c>
      <c r="L305" s="35" t="s">
        <v>390</v>
      </c>
      <c r="M305" s="59">
        <v>101.37697132043375</v>
      </c>
      <c r="N305" s="2">
        <v>1.34696792249076</v>
      </c>
      <c r="O305" s="2">
        <v>101.37697132043377</v>
      </c>
      <c r="P305" s="2">
        <v>101.37697132043377</v>
      </c>
      <c r="Q305" s="2">
        <v>101.37697132043373</v>
      </c>
      <c r="R305" s="2">
        <v>101.37697132043373</v>
      </c>
      <c r="S305" s="2">
        <v>101.37697132043375</v>
      </c>
      <c r="T305" s="2">
        <v>101.37697132043375</v>
      </c>
      <c r="U305" s="2">
        <v>101.37697132043377</v>
      </c>
      <c r="V305" s="2">
        <v>101.37697132043377</v>
      </c>
      <c r="W305" s="2">
        <v>101.37697132043375</v>
      </c>
      <c r="X305" s="35">
        <v>101.37697132043375</v>
      </c>
    </row>
    <row r="306" spans="1:24" s="60" customFormat="1" ht="12.75" outlineLevel="1" x14ac:dyDescent="0.2">
      <c r="A306" s="51" t="s">
        <v>466</v>
      </c>
      <c r="B306" s="211" t="s">
        <v>467</v>
      </c>
      <c r="C306" s="212"/>
      <c r="D306" s="212"/>
      <c r="E306" s="212"/>
      <c r="F306" s="212"/>
      <c r="G306" s="212"/>
      <c r="H306" s="213"/>
      <c r="I306" s="52" t="s">
        <v>465</v>
      </c>
      <c r="J306" s="36" t="s">
        <v>390</v>
      </c>
      <c r="K306" s="24" t="s">
        <v>390</v>
      </c>
      <c r="L306" s="46" t="s">
        <v>390</v>
      </c>
      <c r="M306" s="104" t="s">
        <v>390</v>
      </c>
      <c r="N306" s="2" t="s">
        <v>390</v>
      </c>
      <c r="O306" s="3" t="s">
        <v>390</v>
      </c>
      <c r="P306" s="3" t="s">
        <v>390</v>
      </c>
      <c r="Q306" s="3" t="s">
        <v>390</v>
      </c>
      <c r="R306" s="3" t="s">
        <v>390</v>
      </c>
      <c r="S306" s="3" t="s">
        <v>390</v>
      </c>
      <c r="T306" s="3" t="s">
        <v>390</v>
      </c>
      <c r="U306" s="3" t="s">
        <v>390</v>
      </c>
      <c r="V306" s="3" t="s">
        <v>390</v>
      </c>
      <c r="W306" s="3" t="s">
        <v>390</v>
      </c>
      <c r="X306" s="37" t="s">
        <v>390</v>
      </c>
    </row>
    <row r="307" spans="1:24" s="60" customFormat="1" ht="24" customHeight="1" outlineLevel="1" x14ac:dyDescent="0.2">
      <c r="A307" s="51" t="s">
        <v>468</v>
      </c>
      <c r="B307" s="220" t="s">
        <v>469</v>
      </c>
      <c r="C307" s="221"/>
      <c r="D307" s="221"/>
      <c r="E307" s="221"/>
      <c r="F307" s="221"/>
      <c r="G307" s="221"/>
      <c r="H307" s="222"/>
      <c r="I307" s="52" t="s">
        <v>465</v>
      </c>
      <c r="J307" s="36" t="s">
        <v>390</v>
      </c>
      <c r="K307" s="24" t="s">
        <v>390</v>
      </c>
      <c r="L307" s="46" t="s">
        <v>390</v>
      </c>
      <c r="M307" s="104" t="s">
        <v>390</v>
      </c>
      <c r="N307" s="2" t="s">
        <v>390</v>
      </c>
      <c r="O307" s="3" t="s">
        <v>390</v>
      </c>
      <c r="P307" s="3" t="s">
        <v>390</v>
      </c>
      <c r="Q307" s="3" t="s">
        <v>390</v>
      </c>
      <c r="R307" s="3" t="s">
        <v>390</v>
      </c>
      <c r="S307" s="3" t="s">
        <v>390</v>
      </c>
      <c r="T307" s="3" t="s">
        <v>390</v>
      </c>
      <c r="U307" s="3" t="s">
        <v>390</v>
      </c>
      <c r="V307" s="3" t="s">
        <v>390</v>
      </c>
      <c r="W307" s="3" t="s">
        <v>390</v>
      </c>
      <c r="X307" s="37" t="s">
        <v>390</v>
      </c>
    </row>
    <row r="308" spans="1:24" s="60" customFormat="1" ht="24" customHeight="1" outlineLevel="1" x14ac:dyDescent="0.2">
      <c r="A308" s="51" t="s">
        <v>470</v>
      </c>
      <c r="B308" s="220" t="s">
        <v>471</v>
      </c>
      <c r="C308" s="221"/>
      <c r="D308" s="221"/>
      <c r="E308" s="221"/>
      <c r="F308" s="221"/>
      <c r="G308" s="221"/>
      <c r="H308" s="222"/>
      <c r="I308" s="52" t="s">
        <v>465</v>
      </c>
      <c r="J308" s="36" t="s">
        <v>390</v>
      </c>
      <c r="K308" s="24" t="s">
        <v>390</v>
      </c>
      <c r="L308" s="46" t="s">
        <v>390</v>
      </c>
      <c r="M308" s="104" t="s">
        <v>390</v>
      </c>
      <c r="N308" s="2" t="s">
        <v>390</v>
      </c>
      <c r="O308" s="3" t="s">
        <v>390</v>
      </c>
      <c r="P308" s="3" t="s">
        <v>390</v>
      </c>
      <c r="Q308" s="3" t="s">
        <v>390</v>
      </c>
      <c r="R308" s="3" t="s">
        <v>390</v>
      </c>
      <c r="S308" s="3" t="s">
        <v>390</v>
      </c>
      <c r="T308" s="3" t="s">
        <v>390</v>
      </c>
      <c r="U308" s="3" t="s">
        <v>390</v>
      </c>
      <c r="V308" s="3" t="s">
        <v>390</v>
      </c>
      <c r="W308" s="3" t="s">
        <v>390</v>
      </c>
      <c r="X308" s="37" t="s">
        <v>390</v>
      </c>
    </row>
    <row r="309" spans="1:24" s="60" customFormat="1" ht="24" customHeight="1" outlineLevel="1" x14ac:dyDescent="0.2">
      <c r="A309" s="51" t="s">
        <v>472</v>
      </c>
      <c r="B309" s="220" t="s">
        <v>473</v>
      </c>
      <c r="C309" s="221"/>
      <c r="D309" s="221"/>
      <c r="E309" s="221"/>
      <c r="F309" s="221"/>
      <c r="G309" s="221"/>
      <c r="H309" s="222"/>
      <c r="I309" s="52" t="s">
        <v>465</v>
      </c>
      <c r="J309" s="36" t="s">
        <v>390</v>
      </c>
      <c r="K309" s="24" t="s">
        <v>390</v>
      </c>
      <c r="L309" s="46" t="s">
        <v>390</v>
      </c>
      <c r="M309" s="104" t="s">
        <v>390</v>
      </c>
      <c r="N309" s="2" t="s">
        <v>390</v>
      </c>
      <c r="O309" s="3" t="s">
        <v>390</v>
      </c>
      <c r="P309" s="3" t="s">
        <v>390</v>
      </c>
      <c r="Q309" s="3" t="s">
        <v>390</v>
      </c>
      <c r="R309" s="3" t="s">
        <v>390</v>
      </c>
      <c r="S309" s="3" t="s">
        <v>390</v>
      </c>
      <c r="T309" s="3" t="s">
        <v>390</v>
      </c>
      <c r="U309" s="3" t="s">
        <v>390</v>
      </c>
      <c r="V309" s="3" t="s">
        <v>390</v>
      </c>
      <c r="W309" s="3" t="s">
        <v>390</v>
      </c>
      <c r="X309" s="37" t="s">
        <v>390</v>
      </c>
    </row>
    <row r="310" spans="1:24" s="60" customFormat="1" ht="12.75" outlineLevel="1" x14ac:dyDescent="0.2">
      <c r="A310" s="51" t="s">
        <v>474</v>
      </c>
      <c r="B310" s="211" t="s">
        <v>475</v>
      </c>
      <c r="C310" s="212"/>
      <c r="D310" s="212"/>
      <c r="E310" s="212"/>
      <c r="F310" s="212"/>
      <c r="G310" s="212"/>
      <c r="H310" s="213"/>
      <c r="I310" s="52" t="s">
        <v>465</v>
      </c>
      <c r="J310" s="36" t="s">
        <v>390</v>
      </c>
      <c r="K310" s="24" t="s">
        <v>390</v>
      </c>
      <c r="L310" s="46" t="s">
        <v>390</v>
      </c>
      <c r="M310" s="104" t="s">
        <v>390</v>
      </c>
      <c r="N310" s="2" t="s">
        <v>390</v>
      </c>
      <c r="O310" s="3" t="s">
        <v>390</v>
      </c>
      <c r="P310" s="3" t="s">
        <v>390</v>
      </c>
      <c r="Q310" s="3" t="s">
        <v>390</v>
      </c>
      <c r="R310" s="3" t="s">
        <v>390</v>
      </c>
      <c r="S310" s="3" t="s">
        <v>390</v>
      </c>
      <c r="T310" s="3" t="s">
        <v>390</v>
      </c>
      <c r="U310" s="3" t="s">
        <v>390</v>
      </c>
      <c r="V310" s="3" t="s">
        <v>390</v>
      </c>
      <c r="W310" s="3" t="s">
        <v>390</v>
      </c>
      <c r="X310" s="37" t="s">
        <v>390</v>
      </c>
    </row>
    <row r="311" spans="1:24" s="60" customFormat="1" ht="12" outlineLevel="1" x14ac:dyDescent="0.2">
      <c r="A311" s="51" t="s">
        <v>476</v>
      </c>
      <c r="B311" s="211" t="s">
        <v>477</v>
      </c>
      <c r="C311" s="212"/>
      <c r="D311" s="212"/>
      <c r="E311" s="212"/>
      <c r="F311" s="212"/>
      <c r="G311" s="212"/>
      <c r="H311" s="213"/>
      <c r="I311" s="52" t="s">
        <v>465</v>
      </c>
      <c r="J311" s="38">
        <v>95.605435617221119</v>
      </c>
      <c r="K311" s="2">
        <v>99.996784669303239</v>
      </c>
      <c r="L311" s="35" t="s">
        <v>390</v>
      </c>
      <c r="M311" s="59">
        <v>101.34654395875322</v>
      </c>
      <c r="N311" s="2">
        <v>1.1999983959385163</v>
      </c>
      <c r="O311" s="2">
        <v>101.34654395875322</v>
      </c>
      <c r="P311" s="2">
        <v>101.34654395875322</v>
      </c>
      <c r="Q311" s="2">
        <v>101.34654395875322</v>
      </c>
      <c r="R311" s="2">
        <v>101.34654395875322</v>
      </c>
      <c r="S311" s="2">
        <v>101.3465439587532</v>
      </c>
      <c r="T311" s="2">
        <v>101.3465439587532</v>
      </c>
      <c r="U311" s="2">
        <v>101.34654395875322</v>
      </c>
      <c r="V311" s="2">
        <v>101.34654395875322</v>
      </c>
      <c r="W311" s="2">
        <v>101.34654395875322</v>
      </c>
      <c r="X311" s="35">
        <v>101.34654395875322</v>
      </c>
    </row>
    <row r="312" spans="1:24" s="60" customFormat="1" ht="12.75" outlineLevel="1" x14ac:dyDescent="0.2">
      <c r="A312" s="51" t="s">
        <v>478</v>
      </c>
      <c r="B312" s="211" t="s">
        <v>479</v>
      </c>
      <c r="C312" s="212"/>
      <c r="D312" s="212"/>
      <c r="E312" s="212"/>
      <c r="F312" s="212"/>
      <c r="G312" s="212"/>
      <c r="H312" s="213"/>
      <c r="I312" s="52" t="s">
        <v>465</v>
      </c>
      <c r="J312" s="36" t="s">
        <v>390</v>
      </c>
      <c r="K312" s="24" t="s">
        <v>390</v>
      </c>
      <c r="L312" s="46" t="s">
        <v>390</v>
      </c>
      <c r="M312" s="104" t="s">
        <v>390</v>
      </c>
      <c r="N312" s="2" t="s">
        <v>390</v>
      </c>
      <c r="O312" s="3" t="s">
        <v>390</v>
      </c>
      <c r="P312" s="3" t="s">
        <v>390</v>
      </c>
      <c r="Q312" s="3" t="s">
        <v>390</v>
      </c>
      <c r="R312" s="3" t="s">
        <v>390</v>
      </c>
      <c r="S312" s="3" t="s">
        <v>390</v>
      </c>
      <c r="T312" s="3" t="s">
        <v>390</v>
      </c>
      <c r="U312" s="3" t="s">
        <v>390</v>
      </c>
      <c r="V312" s="3" t="s">
        <v>390</v>
      </c>
      <c r="W312" s="3" t="s">
        <v>390</v>
      </c>
      <c r="X312" s="37" t="s">
        <v>390</v>
      </c>
    </row>
    <row r="313" spans="1:24" s="60" customFormat="1" ht="12.75" outlineLevel="1" x14ac:dyDescent="0.2">
      <c r="A313" s="51" t="s">
        <v>480</v>
      </c>
      <c r="B313" s="211" t="s">
        <v>481</v>
      </c>
      <c r="C313" s="212"/>
      <c r="D313" s="212"/>
      <c r="E313" s="212"/>
      <c r="F313" s="212"/>
      <c r="G313" s="212"/>
      <c r="H313" s="213"/>
      <c r="I313" s="52" t="s">
        <v>465</v>
      </c>
      <c r="J313" s="36" t="s">
        <v>390</v>
      </c>
      <c r="K313" s="24" t="s">
        <v>390</v>
      </c>
      <c r="L313" s="46" t="s">
        <v>390</v>
      </c>
      <c r="M313" s="104" t="s">
        <v>390</v>
      </c>
      <c r="N313" s="2" t="s">
        <v>390</v>
      </c>
      <c r="O313" s="3" t="s">
        <v>390</v>
      </c>
      <c r="P313" s="3" t="s">
        <v>390</v>
      </c>
      <c r="Q313" s="3" t="s">
        <v>390</v>
      </c>
      <c r="R313" s="3" t="s">
        <v>390</v>
      </c>
      <c r="S313" s="3" t="s">
        <v>390</v>
      </c>
      <c r="T313" s="3" t="s">
        <v>390</v>
      </c>
      <c r="U313" s="3" t="s">
        <v>390</v>
      </c>
      <c r="V313" s="3" t="s">
        <v>390</v>
      </c>
      <c r="W313" s="3" t="s">
        <v>390</v>
      </c>
      <c r="X313" s="37" t="s">
        <v>390</v>
      </c>
    </row>
    <row r="314" spans="1:24" s="60" customFormat="1" ht="12.75" outlineLevel="1" x14ac:dyDescent="0.2">
      <c r="A314" s="51" t="s">
        <v>482</v>
      </c>
      <c r="B314" s="211" t="s">
        <v>483</v>
      </c>
      <c r="C314" s="212"/>
      <c r="D314" s="212"/>
      <c r="E314" s="212"/>
      <c r="F314" s="212"/>
      <c r="G314" s="212"/>
      <c r="H314" s="213"/>
      <c r="I314" s="52" t="s">
        <v>465</v>
      </c>
      <c r="J314" s="36" t="s">
        <v>390</v>
      </c>
      <c r="K314" s="24" t="s">
        <v>390</v>
      </c>
      <c r="L314" s="46" t="s">
        <v>390</v>
      </c>
      <c r="M314" s="104" t="s">
        <v>390</v>
      </c>
      <c r="N314" s="2" t="s">
        <v>390</v>
      </c>
      <c r="O314" s="3" t="s">
        <v>390</v>
      </c>
      <c r="P314" s="3" t="s">
        <v>390</v>
      </c>
      <c r="Q314" s="3" t="s">
        <v>390</v>
      </c>
      <c r="R314" s="3" t="s">
        <v>390</v>
      </c>
      <c r="S314" s="3" t="s">
        <v>390</v>
      </c>
      <c r="T314" s="3" t="s">
        <v>390</v>
      </c>
      <c r="U314" s="3" t="s">
        <v>390</v>
      </c>
      <c r="V314" s="3" t="s">
        <v>390</v>
      </c>
      <c r="W314" s="3" t="s">
        <v>390</v>
      </c>
      <c r="X314" s="37" t="s">
        <v>390</v>
      </c>
    </row>
    <row r="315" spans="1:24" s="60" customFormat="1" ht="24" customHeight="1" outlineLevel="1" x14ac:dyDescent="0.2">
      <c r="A315" s="51" t="s">
        <v>484</v>
      </c>
      <c r="B315" s="220" t="s">
        <v>485</v>
      </c>
      <c r="C315" s="221"/>
      <c r="D315" s="221"/>
      <c r="E315" s="221"/>
      <c r="F315" s="221"/>
      <c r="G315" s="221"/>
      <c r="H315" s="222"/>
      <c r="I315" s="52" t="s">
        <v>465</v>
      </c>
      <c r="J315" s="36" t="s">
        <v>390</v>
      </c>
      <c r="K315" s="24" t="s">
        <v>390</v>
      </c>
      <c r="L315" s="46" t="s">
        <v>390</v>
      </c>
      <c r="M315" s="104" t="s">
        <v>390</v>
      </c>
      <c r="N315" s="2" t="s">
        <v>390</v>
      </c>
      <c r="O315" s="3" t="s">
        <v>390</v>
      </c>
      <c r="P315" s="3" t="s">
        <v>390</v>
      </c>
      <c r="Q315" s="3" t="s">
        <v>390</v>
      </c>
      <c r="R315" s="3" t="s">
        <v>390</v>
      </c>
      <c r="S315" s="3" t="s">
        <v>390</v>
      </c>
      <c r="T315" s="3" t="s">
        <v>390</v>
      </c>
      <c r="U315" s="3" t="s">
        <v>390</v>
      </c>
      <c r="V315" s="3" t="s">
        <v>390</v>
      </c>
      <c r="W315" s="3" t="s">
        <v>390</v>
      </c>
      <c r="X315" s="37" t="s">
        <v>390</v>
      </c>
    </row>
    <row r="316" spans="1:24" s="60" customFormat="1" ht="12.75" outlineLevel="1" x14ac:dyDescent="0.2">
      <c r="A316" s="51" t="s">
        <v>486</v>
      </c>
      <c r="B316" s="226" t="s">
        <v>40</v>
      </c>
      <c r="C316" s="227"/>
      <c r="D316" s="227"/>
      <c r="E316" s="227"/>
      <c r="F316" s="227"/>
      <c r="G316" s="227"/>
      <c r="H316" s="228"/>
      <c r="I316" s="52" t="s">
        <v>465</v>
      </c>
      <c r="J316" s="36" t="s">
        <v>390</v>
      </c>
      <c r="K316" s="24" t="s">
        <v>390</v>
      </c>
      <c r="L316" s="46" t="s">
        <v>390</v>
      </c>
      <c r="M316" s="104" t="s">
        <v>390</v>
      </c>
      <c r="N316" s="2" t="s">
        <v>390</v>
      </c>
      <c r="O316" s="3" t="s">
        <v>390</v>
      </c>
      <c r="P316" s="3" t="s">
        <v>390</v>
      </c>
      <c r="Q316" s="3" t="s">
        <v>390</v>
      </c>
      <c r="R316" s="3" t="s">
        <v>390</v>
      </c>
      <c r="S316" s="3" t="s">
        <v>390</v>
      </c>
      <c r="T316" s="3" t="s">
        <v>390</v>
      </c>
      <c r="U316" s="3" t="s">
        <v>390</v>
      </c>
      <c r="V316" s="3" t="s">
        <v>390</v>
      </c>
      <c r="W316" s="3" t="s">
        <v>390</v>
      </c>
      <c r="X316" s="37" t="s">
        <v>390</v>
      </c>
    </row>
    <row r="317" spans="1:24" s="60" customFormat="1" ht="13.5" outlineLevel="1" thickBot="1" x14ac:dyDescent="0.25">
      <c r="A317" s="109" t="s">
        <v>487</v>
      </c>
      <c r="B317" s="268" t="s">
        <v>42</v>
      </c>
      <c r="C317" s="269"/>
      <c r="D317" s="269"/>
      <c r="E317" s="269"/>
      <c r="F317" s="269"/>
      <c r="G317" s="269"/>
      <c r="H317" s="270"/>
      <c r="I317" s="99" t="s">
        <v>465</v>
      </c>
      <c r="J317" s="47" t="s">
        <v>390</v>
      </c>
      <c r="K317" s="25" t="s">
        <v>390</v>
      </c>
      <c r="L317" s="48" t="s">
        <v>390</v>
      </c>
      <c r="M317" s="104" t="s">
        <v>390</v>
      </c>
      <c r="N317" s="8" t="s">
        <v>390</v>
      </c>
      <c r="O317" s="5" t="s">
        <v>390</v>
      </c>
      <c r="P317" s="5" t="s">
        <v>390</v>
      </c>
      <c r="Q317" s="5" t="s">
        <v>390</v>
      </c>
      <c r="R317" s="5" t="s">
        <v>390</v>
      </c>
      <c r="S317" s="5" t="s">
        <v>390</v>
      </c>
      <c r="T317" s="5" t="s">
        <v>390</v>
      </c>
      <c r="U317" s="5" t="s">
        <v>390</v>
      </c>
      <c r="V317" s="5" t="s">
        <v>390</v>
      </c>
      <c r="W317" s="5" t="s">
        <v>390</v>
      </c>
      <c r="X317" s="151" t="s">
        <v>390</v>
      </c>
    </row>
    <row r="318" spans="1:24" ht="16.5" thickBot="1" x14ac:dyDescent="0.3">
      <c r="A318" s="271" t="s">
        <v>488</v>
      </c>
      <c r="B318" s="272"/>
      <c r="C318" s="272"/>
      <c r="D318" s="272"/>
      <c r="E318" s="272"/>
      <c r="F318" s="272"/>
      <c r="G318" s="272"/>
      <c r="H318" s="272"/>
      <c r="I318" s="272"/>
      <c r="J318" s="272"/>
      <c r="K318" s="272"/>
      <c r="L318" s="272"/>
      <c r="M318" s="144"/>
      <c r="N318" s="146"/>
      <c r="O318" s="170"/>
      <c r="P318" s="170"/>
      <c r="Q318" s="145"/>
      <c r="R318" s="145"/>
      <c r="S318" s="146"/>
      <c r="T318" s="146"/>
      <c r="U318" s="146"/>
      <c r="V318" s="146"/>
      <c r="W318" s="145"/>
      <c r="X318" s="147"/>
    </row>
    <row r="319" spans="1:24" s="60" customFormat="1" ht="12.75" x14ac:dyDescent="0.2">
      <c r="A319" s="93" t="s">
        <v>489</v>
      </c>
      <c r="B319" s="229" t="s">
        <v>490</v>
      </c>
      <c r="C319" s="230"/>
      <c r="D319" s="230"/>
      <c r="E319" s="230"/>
      <c r="F319" s="230"/>
      <c r="G319" s="230"/>
      <c r="H319" s="231"/>
      <c r="I319" s="91" t="s">
        <v>390</v>
      </c>
      <c r="J319" s="49" t="s">
        <v>491</v>
      </c>
      <c r="K319" s="26" t="s">
        <v>491</v>
      </c>
      <c r="L319" s="50" t="s">
        <v>491</v>
      </c>
      <c r="M319" s="110" t="s">
        <v>491</v>
      </c>
      <c r="N319" s="148" t="s">
        <v>491</v>
      </c>
      <c r="O319" s="168" t="s">
        <v>491</v>
      </c>
      <c r="P319" s="168" t="s">
        <v>491</v>
      </c>
      <c r="Q319" s="26" t="s">
        <v>491</v>
      </c>
      <c r="R319" s="26" t="s">
        <v>491</v>
      </c>
      <c r="S319" s="26" t="s">
        <v>491</v>
      </c>
      <c r="T319" s="26" t="s">
        <v>491</v>
      </c>
      <c r="U319" s="26" t="s">
        <v>491</v>
      </c>
      <c r="V319" s="26" t="s">
        <v>491</v>
      </c>
      <c r="W319" s="26" t="s">
        <v>491</v>
      </c>
      <c r="X319" s="50" t="s">
        <v>491</v>
      </c>
    </row>
    <row r="320" spans="1:24" s="60" customFormat="1" ht="12.75" x14ac:dyDescent="0.2">
      <c r="A320" s="51" t="s">
        <v>492</v>
      </c>
      <c r="B320" s="186" t="s">
        <v>493</v>
      </c>
      <c r="C320" s="187"/>
      <c r="D320" s="187"/>
      <c r="E320" s="187"/>
      <c r="F320" s="187"/>
      <c r="G320" s="187"/>
      <c r="H320" s="188"/>
      <c r="I320" s="52" t="s">
        <v>494</v>
      </c>
      <c r="J320" s="51" t="s">
        <v>390</v>
      </c>
      <c r="K320" s="27" t="s">
        <v>390</v>
      </c>
      <c r="L320" s="52" t="s">
        <v>390</v>
      </c>
      <c r="M320" s="104" t="s">
        <v>390</v>
      </c>
      <c r="N320" s="3" t="s">
        <v>390</v>
      </c>
      <c r="O320" s="3" t="s">
        <v>390</v>
      </c>
      <c r="P320" s="3" t="s">
        <v>390</v>
      </c>
      <c r="Q320" s="3" t="s">
        <v>390</v>
      </c>
      <c r="R320" s="3" t="s">
        <v>390</v>
      </c>
      <c r="S320" s="3" t="s">
        <v>390</v>
      </c>
      <c r="T320" s="3" t="s">
        <v>390</v>
      </c>
      <c r="U320" s="3" t="s">
        <v>390</v>
      </c>
      <c r="V320" s="3" t="s">
        <v>390</v>
      </c>
      <c r="W320" s="3" t="s">
        <v>390</v>
      </c>
      <c r="X320" s="37" t="s">
        <v>390</v>
      </c>
    </row>
    <row r="321" spans="1:24" s="60" customFormat="1" ht="12.75" x14ac:dyDescent="0.2">
      <c r="A321" s="51" t="s">
        <v>495</v>
      </c>
      <c r="B321" s="186" t="s">
        <v>496</v>
      </c>
      <c r="C321" s="187"/>
      <c r="D321" s="187"/>
      <c r="E321" s="187"/>
      <c r="F321" s="187"/>
      <c r="G321" s="187"/>
      <c r="H321" s="188"/>
      <c r="I321" s="52" t="s">
        <v>497</v>
      </c>
      <c r="J321" s="51" t="s">
        <v>390</v>
      </c>
      <c r="K321" s="3" t="s">
        <v>390</v>
      </c>
      <c r="L321" s="37" t="s">
        <v>390</v>
      </c>
      <c r="M321" s="104" t="s">
        <v>390</v>
      </c>
      <c r="N321" s="3" t="s">
        <v>390</v>
      </c>
      <c r="O321" s="3" t="s">
        <v>390</v>
      </c>
      <c r="P321" s="3" t="s">
        <v>390</v>
      </c>
      <c r="Q321" s="3" t="s">
        <v>390</v>
      </c>
      <c r="R321" s="3" t="s">
        <v>390</v>
      </c>
      <c r="S321" s="3" t="s">
        <v>390</v>
      </c>
      <c r="T321" s="3" t="s">
        <v>390</v>
      </c>
      <c r="U321" s="3" t="s">
        <v>390</v>
      </c>
      <c r="V321" s="3" t="s">
        <v>390</v>
      </c>
      <c r="W321" s="3" t="s">
        <v>390</v>
      </c>
      <c r="X321" s="37" t="s">
        <v>390</v>
      </c>
    </row>
    <row r="322" spans="1:24" s="60" customFormat="1" ht="12.75" x14ac:dyDescent="0.2">
      <c r="A322" s="51" t="s">
        <v>498</v>
      </c>
      <c r="B322" s="186" t="s">
        <v>499</v>
      </c>
      <c r="C322" s="187"/>
      <c r="D322" s="187"/>
      <c r="E322" s="187"/>
      <c r="F322" s="187"/>
      <c r="G322" s="187"/>
      <c r="H322" s="188"/>
      <c r="I322" s="52" t="s">
        <v>494</v>
      </c>
      <c r="J322" s="51" t="s">
        <v>390</v>
      </c>
      <c r="K322" s="3" t="s">
        <v>390</v>
      </c>
      <c r="L322" s="37" t="s">
        <v>390</v>
      </c>
      <c r="M322" s="104" t="s">
        <v>390</v>
      </c>
      <c r="N322" s="3" t="s">
        <v>390</v>
      </c>
      <c r="O322" s="3" t="s">
        <v>390</v>
      </c>
      <c r="P322" s="3" t="s">
        <v>390</v>
      </c>
      <c r="Q322" s="3" t="s">
        <v>390</v>
      </c>
      <c r="R322" s="3" t="s">
        <v>390</v>
      </c>
      <c r="S322" s="3" t="s">
        <v>390</v>
      </c>
      <c r="T322" s="3" t="s">
        <v>390</v>
      </c>
      <c r="U322" s="3" t="s">
        <v>390</v>
      </c>
      <c r="V322" s="3" t="s">
        <v>390</v>
      </c>
      <c r="W322" s="3" t="s">
        <v>390</v>
      </c>
      <c r="X322" s="37" t="s">
        <v>390</v>
      </c>
    </row>
    <row r="323" spans="1:24" s="60" customFormat="1" ht="12.75" x14ac:dyDescent="0.2">
      <c r="A323" s="51" t="s">
        <v>500</v>
      </c>
      <c r="B323" s="186" t="s">
        <v>501</v>
      </c>
      <c r="C323" s="187"/>
      <c r="D323" s="187"/>
      <c r="E323" s="187"/>
      <c r="F323" s="187"/>
      <c r="G323" s="187"/>
      <c r="H323" s="188"/>
      <c r="I323" s="52" t="s">
        <v>497</v>
      </c>
      <c r="J323" s="51" t="s">
        <v>390</v>
      </c>
      <c r="K323" s="3" t="s">
        <v>390</v>
      </c>
      <c r="L323" s="37" t="s">
        <v>390</v>
      </c>
      <c r="M323" s="104" t="s">
        <v>390</v>
      </c>
      <c r="N323" s="3" t="s">
        <v>390</v>
      </c>
      <c r="O323" s="3" t="s">
        <v>390</v>
      </c>
      <c r="P323" s="3" t="s">
        <v>390</v>
      </c>
      <c r="Q323" s="3" t="s">
        <v>390</v>
      </c>
      <c r="R323" s="3" t="s">
        <v>390</v>
      </c>
      <c r="S323" s="3" t="s">
        <v>390</v>
      </c>
      <c r="T323" s="3" t="s">
        <v>390</v>
      </c>
      <c r="U323" s="3" t="s">
        <v>390</v>
      </c>
      <c r="V323" s="3" t="s">
        <v>390</v>
      </c>
      <c r="W323" s="3" t="s">
        <v>390</v>
      </c>
      <c r="X323" s="37" t="s">
        <v>390</v>
      </c>
    </row>
    <row r="324" spans="1:24" s="60" customFormat="1" ht="12.75" x14ac:dyDescent="0.2">
      <c r="A324" s="51" t="s">
        <v>502</v>
      </c>
      <c r="B324" s="186" t="s">
        <v>503</v>
      </c>
      <c r="C324" s="187"/>
      <c r="D324" s="187"/>
      <c r="E324" s="187"/>
      <c r="F324" s="187"/>
      <c r="G324" s="187"/>
      <c r="H324" s="188"/>
      <c r="I324" s="52" t="s">
        <v>504</v>
      </c>
      <c r="J324" s="51" t="s">
        <v>390</v>
      </c>
      <c r="K324" s="3" t="s">
        <v>390</v>
      </c>
      <c r="L324" s="37" t="s">
        <v>390</v>
      </c>
      <c r="M324" s="104" t="s">
        <v>390</v>
      </c>
      <c r="N324" s="3" t="s">
        <v>390</v>
      </c>
      <c r="O324" s="3" t="s">
        <v>390</v>
      </c>
      <c r="P324" s="3" t="s">
        <v>390</v>
      </c>
      <c r="Q324" s="3" t="s">
        <v>390</v>
      </c>
      <c r="R324" s="3" t="s">
        <v>390</v>
      </c>
      <c r="S324" s="3" t="s">
        <v>390</v>
      </c>
      <c r="T324" s="3" t="s">
        <v>390</v>
      </c>
      <c r="U324" s="3" t="s">
        <v>390</v>
      </c>
      <c r="V324" s="3" t="s">
        <v>390</v>
      </c>
      <c r="W324" s="3" t="s">
        <v>390</v>
      </c>
      <c r="X324" s="37" t="s">
        <v>390</v>
      </c>
    </row>
    <row r="325" spans="1:24" s="60" customFormat="1" ht="12.75" x14ac:dyDescent="0.2">
      <c r="A325" s="51" t="s">
        <v>505</v>
      </c>
      <c r="B325" s="186" t="s">
        <v>506</v>
      </c>
      <c r="C325" s="187"/>
      <c r="D325" s="187"/>
      <c r="E325" s="187"/>
      <c r="F325" s="187"/>
      <c r="G325" s="187"/>
      <c r="H325" s="188"/>
      <c r="I325" s="52" t="s">
        <v>390</v>
      </c>
      <c r="J325" s="51" t="s">
        <v>491</v>
      </c>
      <c r="K325" s="27" t="s">
        <v>491</v>
      </c>
      <c r="L325" s="52" t="s">
        <v>491</v>
      </c>
      <c r="M325" s="111" t="s">
        <v>491</v>
      </c>
      <c r="N325" s="27" t="s">
        <v>491</v>
      </c>
      <c r="O325" s="27" t="s">
        <v>491</v>
      </c>
      <c r="P325" s="27" t="s">
        <v>491</v>
      </c>
      <c r="Q325" s="27" t="s">
        <v>491</v>
      </c>
      <c r="R325" s="27" t="s">
        <v>491</v>
      </c>
      <c r="S325" s="27" t="s">
        <v>491</v>
      </c>
      <c r="T325" s="27" t="s">
        <v>491</v>
      </c>
      <c r="U325" s="27" t="s">
        <v>491</v>
      </c>
      <c r="V325" s="27" t="s">
        <v>491</v>
      </c>
      <c r="W325" s="28" t="s">
        <v>491</v>
      </c>
      <c r="X325" s="54" t="s">
        <v>491</v>
      </c>
    </row>
    <row r="326" spans="1:24" s="60" customFormat="1" ht="12.75" outlineLevel="1" x14ac:dyDescent="0.2">
      <c r="A326" s="51" t="s">
        <v>507</v>
      </c>
      <c r="B326" s="211" t="s">
        <v>508</v>
      </c>
      <c r="C326" s="212"/>
      <c r="D326" s="212"/>
      <c r="E326" s="212"/>
      <c r="F326" s="212"/>
      <c r="G326" s="212"/>
      <c r="H326" s="213"/>
      <c r="I326" s="52" t="s">
        <v>504</v>
      </c>
      <c r="J326" s="51" t="s">
        <v>390</v>
      </c>
      <c r="K326" s="3" t="s">
        <v>390</v>
      </c>
      <c r="L326" s="37" t="s">
        <v>390</v>
      </c>
      <c r="M326" s="104" t="s">
        <v>390</v>
      </c>
      <c r="N326" s="3" t="s">
        <v>390</v>
      </c>
      <c r="O326" s="3" t="s">
        <v>390</v>
      </c>
      <c r="P326" s="3" t="s">
        <v>390</v>
      </c>
      <c r="Q326" s="3" t="s">
        <v>390</v>
      </c>
      <c r="R326" s="3" t="s">
        <v>390</v>
      </c>
      <c r="S326" s="3" t="s">
        <v>390</v>
      </c>
      <c r="T326" s="3" t="s">
        <v>390</v>
      </c>
      <c r="U326" s="3" t="s">
        <v>390</v>
      </c>
      <c r="V326" s="3" t="s">
        <v>390</v>
      </c>
      <c r="W326" s="3" t="s">
        <v>390</v>
      </c>
      <c r="X326" s="37" t="s">
        <v>390</v>
      </c>
    </row>
    <row r="327" spans="1:24" s="60" customFormat="1" ht="12.75" outlineLevel="1" x14ac:dyDescent="0.2">
      <c r="A327" s="51" t="s">
        <v>509</v>
      </c>
      <c r="B327" s="211" t="s">
        <v>510</v>
      </c>
      <c r="C327" s="212"/>
      <c r="D327" s="212"/>
      <c r="E327" s="212"/>
      <c r="F327" s="212"/>
      <c r="G327" s="212"/>
      <c r="H327" s="213"/>
      <c r="I327" s="52" t="s">
        <v>511</v>
      </c>
      <c r="J327" s="51" t="s">
        <v>390</v>
      </c>
      <c r="K327" s="3" t="s">
        <v>390</v>
      </c>
      <c r="L327" s="37" t="s">
        <v>390</v>
      </c>
      <c r="M327" s="104" t="s">
        <v>390</v>
      </c>
      <c r="N327" s="3" t="s">
        <v>390</v>
      </c>
      <c r="O327" s="3" t="s">
        <v>390</v>
      </c>
      <c r="P327" s="3" t="s">
        <v>390</v>
      </c>
      <c r="Q327" s="3" t="s">
        <v>390</v>
      </c>
      <c r="R327" s="3" t="s">
        <v>390</v>
      </c>
      <c r="S327" s="3" t="s">
        <v>390</v>
      </c>
      <c r="T327" s="3" t="s">
        <v>390</v>
      </c>
      <c r="U327" s="3" t="s">
        <v>390</v>
      </c>
      <c r="V327" s="3" t="s">
        <v>390</v>
      </c>
      <c r="W327" s="3" t="s">
        <v>390</v>
      </c>
      <c r="X327" s="37" t="s">
        <v>390</v>
      </c>
    </row>
    <row r="328" spans="1:24" s="60" customFormat="1" ht="12.75" x14ac:dyDescent="0.2">
      <c r="A328" s="51" t="s">
        <v>512</v>
      </c>
      <c r="B328" s="186" t="s">
        <v>513</v>
      </c>
      <c r="C328" s="187"/>
      <c r="D328" s="187"/>
      <c r="E328" s="187"/>
      <c r="F328" s="187"/>
      <c r="G328" s="187"/>
      <c r="H328" s="188"/>
      <c r="I328" s="52" t="s">
        <v>390</v>
      </c>
      <c r="J328" s="51" t="s">
        <v>491</v>
      </c>
      <c r="K328" s="27" t="s">
        <v>491</v>
      </c>
      <c r="L328" s="52" t="s">
        <v>491</v>
      </c>
      <c r="M328" s="111" t="s">
        <v>491</v>
      </c>
      <c r="N328" s="27" t="s">
        <v>491</v>
      </c>
      <c r="O328" s="27" t="s">
        <v>491</v>
      </c>
      <c r="P328" s="27" t="s">
        <v>491</v>
      </c>
      <c r="Q328" s="27" t="s">
        <v>491</v>
      </c>
      <c r="R328" s="27" t="s">
        <v>491</v>
      </c>
      <c r="S328" s="27" t="s">
        <v>491</v>
      </c>
      <c r="T328" s="27" t="s">
        <v>491</v>
      </c>
      <c r="U328" s="27" t="s">
        <v>491</v>
      </c>
      <c r="V328" s="27" t="s">
        <v>491</v>
      </c>
      <c r="W328" s="28" t="s">
        <v>491</v>
      </c>
      <c r="X328" s="54" t="s">
        <v>491</v>
      </c>
    </row>
    <row r="329" spans="1:24" s="60" customFormat="1" ht="12.75" outlineLevel="1" x14ac:dyDescent="0.2">
      <c r="A329" s="51" t="s">
        <v>514</v>
      </c>
      <c r="B329" s="211" t="s">
        <v>508</v>
      </c>
      <c r="C329" s="212"/>
      <c r="D329" s="212"/>
      <c r="E329" s="212"/>
      <c r="F329" s="212"/>
      <c r="G329" s="212"/>
      <c r="H329" s="213"/>
      <c r="I329" s="52" t="s">
        <v>504</v>
      </c>
      <c r="J329" s="51" t="s">
        <v>390</v>
      </c>
      <c r="K329" s="3" t="s">
        <v>390</v>
      </c>
      <c r="L329" s="37" t="s">
        <v>390</v>
      </c>
      <c r="M329" s="104" t="s">
        <v>390</v>
      </c>
      <c r="N329" s="3" t="s">
        <v>390</v>
      </c>
      <c r="O329" s="3" t="s">
        <v>390</v>
      </c>
      <c r="P329" s="3" t="s">
        <v>390</v>
      </c>
      <c r="Q329" s="3" t="s">
        <v>390</v>
      </c>
      <c r="R329" s="3" t="s">
        <v>390</v>
      </c>
      <c r="S329" s="3" t="s">
        <v>390</v>
      </c>
      <c r="T329" s="3" t="s">
        <v>390</v>
      </c>
      <c r="U329" s="3" t="s">
        <v>390</v>
      </c>
      <c r="V329" s="3" t="s">
        <v>390</v>
      </c>
      <c r="W329" s="3" t="s">
        <v>390</v>
      </c>
      <c r="X329" s="37" t="s">
        <v>390</v>
      </c>
    </row>
    <row r="330" spans="1:24" s="60" customFormat="1" ht="12.75" outlineLevel="1" x14ac:dyDescent="0.2">
      <c r="A330" s="51" t="s">
        <v>515</v>
      </c>
      <c r="B330" s="211" t="s">
        <v>516</v>
      </c>
      <c r="C330" s="212"/>
      <c r="D330" s="212"/>
      <c r="E330" s="212"/>
      <c r="F330" s="212"/>
      <c r="G330" s="212"/>
      <c r="H330" s="213"/>
      <c r="I330" s="52" t="s">
        <v>494</v>
      </c>
      <c r="J330" s="51" t="s">
        <v>390</v>
      </c>
      <c r="K330" s="3" t="s">
        <v>390</v>
      </c>
      <c r="L330" s="37" t="s">
        <v>390</v>
      </c>
      <c r="M330" s="104" t="s">
        <v>390</v>
      </c>
      <c r="N330" s="3" t="s">
        <v>390</v>
      </c>
      <c r="O330" s="3" t="s">
        <v>390</v>
      </c>
      <c r="P330" s="3" t="s">
        <v>390</v>
      </c>
      <c r="Q330" s="3" t="s">
        <v>390</v>
      </c>
      <c r="R330" s="3" t="s">
        <v>390</v>
      </c>
      <c r="S330" s="3" t="s">
        <v>390</v>
      </c>
      <c r="T330" s="3" t="s">
        <v>390</v>
      </c>
      <c r="U330" s="3" t="s">
        <v>390</v>
      </c>
      <c r="V330" s="3" t="s">
        <v>390</v>
      </c>
      <c r="W330" s="3" t="s">
        <v>390</v>
      </c>
      <c r="X330" s="37" t="s">
        <v>390</v>
      </c>
    </row>
    <row r="331" spans="1:24" s="60" customFormat="1" ht="12.75" outlineLevel="1" x14ac:dyDescent="0.2">
      <c r="A331" s="51" t="s">
        <v>517</v>
      </c>
      <c r="B331" s="211" t="s">
        <v>510</v>
      </c>
      <c r="C331" s="212"/>
      <c r="D331" s="212"/>
      <c r="E331" s="212"/>
      <c r="F331" s="212"/>
      <c r="G331" s="212"/>
      <c r="H331" s="213"/>
      <c r="I331" s="52" t="s">
        <v>511</v>
      </c>
      <c r="J331" s="51" t="s">
        <v>390</v>
      </c>
      <c r="K331" s="3" t="s">
        <v>390</v>
      </c>
      <c r="L331" s="37" t="s">
        <v>390</v>
      </c>
      <c r="M331" s="104" t="s">
        <v>390</v>
      </c>
      <c r="N331" s="3" t="s">
        <v>390</v>
      </c>
      <c r="O331" s="3" t="s">
        <v>390</v>
      </c>
      <c r="P331" s="3" t="s">
        <v>390</v>
      </c>
      <c r="Q331" s="3" t="s">
        <v>390</v>
      </c>
      <c r="R331" s="3" t="s">
        <v>390</v>
      </c>
      <c r="S331" s="3" t="s">
        <v>390</v>
      </c>
      <c r="T331" s="3" t="s">
        <v>390</v>
      </c>
      <c r="U331" s="3" t="s">
        <v>390</v>
      </c>
      <c r="V331" s="3" t="s">
        <v>390</v>
      </c>
      <c r="W331" s="3" t="s">
        <v>390</v>
      </c>
      <c r="X331" s="37" t="s">
        <v>390</v>
      </c>
    </row>
    <row r="332" spans="1:24" s="60" customFormat="1" ht="12.75" x14ac:dyDescent="0.2">
      <c r="A332" s="51" t="s">
        <v>518</v>
      </c>
      <c r="B332" s="186" t="s">
        <v>519</v>
      </c>
      <c r="C332" s="187"/>
      <c r="D332" s="187"/>
      <c r="E332" s="187"/>
      <c r="F332" s="187"/>
      <c r="G332" s="187"/>
      <c r="H332" s="188"/>
      <c r="I332" s="52" t="s">
        <v>390</v>
      </c>
      <c r="J332" s="51" t="s">
        <v>491</v>
      </c>
      <c r="K332" s="27" t="s">
        <v>491</v>
      </c>
      <c r="L332" s="52" t="s">
        <v>491</v>
      </c>
      <c r="M332" s="111" t="s">
        <v>491</v>
      </c>
      <c r="N332" s="27" t="s">
        <v>491</v>
      </c>
      <c r="O332" s="27" t="s">
        <v>491</v>
      </c>
      <c r="P332" s="27" t="s">
        <v>491</v>
      </c>
      <c r="Q332" s="27" t="s">
        <v>491</v>
      </c>
      <c r="R332" s="27" t="s">
        <v>491</v>
      </c>
      <c r="S332" s="27" t="s">
        <v>491</v>
      </c>
      <c r="T332" s="27" t="s">
        <v>491</v>
      </c>
      <c r="U332" s="27" t="s">
        <v>491</v>
      </c>
      <c r="V332" s="27" t="s">
        <v>491</v>
      </c>
      <c r="W332" s="28" t="s">
        <v>491</v>
      </c>
      <c r="X332" s="54" t="s">
        <v>491</v>
      </c>
    </row>
    <row r="333" spans="1:24" s="60" customFormat="1" ht="12.75" outlineLevel="1" x14ac:dyDescent="0.2">
      <c r="A333" s="51" t="s">
        <v>520</v>
      </c>
      <c r="B333" s="211" t="s">
        <v>508</v>
      </c>
      <c r="C333" s="212"/>
      <c r="D333" s="212"/>
      <c r="E333" s="212"/>
      <c r="F333" s="212"/>
      <c r="G333" s="212"/>
      <c r="H333" s="213"/>
      <c r="I333" s="52" t="s">
        <v>504</v>
      </c>
      <c r="J333" s="51" t="s">
        <v>390</v>
      </c>
      <c r="K333" s="3" t="s">
        <v>390</v>
      </c>
      <c r="L333" s="37" t="s">
        <v>390</v>
      </c>
      <c r="M333" s="104" t="s">
        <v>390</v>
      </c>
      <c r="N333" s="3" t="s">
        <v>390</v>
      </c>
      <c r="O333" s="3" t="s">
        <v>390</v>
      </c>
      <c r="P333" s="3" t="s">
        <v>390</v>
      </c>
      <c r="Q333" s="3" t="s">
        <v>390</v>
      </c>
      <c r="R333" s="3" t="s">
        <v>390</v>
      </c>
      <c r="S333" s="3" t="s">
        <v>390</v>
      </c>
      <c r="T333" s="3" t="s">
        <v>390</v>
      </c>
      <c r="U333" s="3" t="s">
        <v>390</v>
      </c>
      <c r="V333" s="3" t="s">
        <v>390</v>
      </c>
      <c r="W333" s="3" t="s">
        <v>390</v>
      </c>
      <c r="X333" s="37" t="s">
        <v>390</v>
      </c>
    </row>
    <row r="334" spans="1:24" s="60" customFormat="1" ht="12.75" outlineLevel="1" x14ac:dyDescent="0.2">
      <c r="A334" s="51" t="s">
        <v>521</v>
      </c>
      <c r="B334" s="211" t="s">
        <v>510</v>
      </c>
      <c r="C334" s="212"/>
      <c r="D334" s="212"/>
      <c r="E334" s="212"/>
      <c r="F334" s="212"/>
      <c r="G334" s="212"/>
      <c r="H334" s="213"/>
      <c r="I334" s="52" t="s">
        <v>511</v>
      </c>
      <c r="J334" s="51" t="s">
        <v>390</v>
      </c>
      <c r="K334" s="3" t="s">
        <v>390</v>
      </c>
      <c r="L334" s="37" t="s">
        <v>390</v>
      </c>
      <c r="M334" s="104" t="s">
        <v>390</v>
      </c>
      <c r="N334" s="3" t="s">
        <v>390</v>
      </c>
      <c r="O334" s="3" t="s">
        <v>390</v>
      </c>
      <c r="P334" s="3" t="s">
        <v>390</v>
      </c>
      <c r="Q334" s="3" t="s">
        <v>390</v>
      </c>
      <c r="R334" s="3" t="s">
        <v>390</v>
      </c>
      <c r="S334" s="3" t="s">
        <v>390</v>
      </c>
      <c r="T334" s="3" t="s">
        <v>390</v>
      </c>
      <c r="U334" s="3" t="s">
        <v>390</v>
      </c>
      <c r="V334" s="3" t="s">
        <v>390</v>
      </c>
      <c r="W334" s="3" t="s">
        <v>390</v>
      </c>
      <c r="X334" s="37" t="s">
        <v>390</v>
      </c>
    </row>
    <row r="335" spans="1:24" s="60" customFormat="1" ht="12.75" x14ac:dyDescent="0.2">
      <c r="A335" s="51" t="s">
        <v>522</v>
      </c>
      <c r="B335" s="186" t="s">
        <v>523</v>
      </c>
      <c r="C335" s="187"/>
      <c r="D335" s="187"/>
      <c r="E335" s="187"/>
      <c r="F335" s="187"/>
      <c r="G335" s="187"/>
      <c r="H335" s="188"/>
      <c r="I335" s="52" t="s">
        <v>390</v>
      </c>
      <c r="J335" s="51" t="s">
        <v>491</v>
      </c>
      <c r="K335" s="27" t="s">
        <v>491</v>
      </c>
      <c r="L335" s="52" t="s">
        <v>491</v>
      </c>
      <c r="M335" s="111" t="s">
        <v>491</v>
      </c>
      <c r="N335" s="27" t="s">
        <v>491</v>
      </c>
      <c r="O335" s="27" t="s">
        <v>491</v>
      </c>
      <c r="P335" s="27" t="s">
        <v>491</v>
      </c>
      <c r="Q335" s="27" t="s">
        <v>491</v>
      </c>
      <c r="R335" s="27" t="s">
        <v>491</v>
      </c>
      <c r="S335" s="27" t="s">
        <v>491</v>
      </c>
      <c r="T335" s="27" t="s">
        <v>491</v>
      </c>
      <c r="U335" s="27" t="s">
        <v>491</v>
      </c>
      <c r="V335" s="27" t="s">
        <v>491</v>
      </c>
      <c r="W335" s="28" t="s">
        <v>491</v>
      </c>
      <c r="X335" s="54" t="s">
        <v>491</v>
      </c>
    </row>
    <row r="336" spans="1:24" s="60" customFormat="1" ht="12.75" outlineLevel="1" x14ac:dyDescent="0.2">
      <c r="A336" s="51" t="s">
        <v>524</v>
      </c>
      <c r="B336" s="211" t="s">
        <v>508</v>
      </c>
      <c r="C336" s="212"/>
      <c r="D336" s="212"/>
      <c r="E336" s="212"/>
      <c r="F336" s="212"/>
      <c r="G336" s="212"/>
      <c r="H336" s="213"/>
      <c r="I336" s="52" t="s">
        <v>504</v>
      </c>
      <c r="J336" s="51" t="s">
        <v>390</v>
      </c>
      <c r="K336" s="3" t="s">
        <v>390</v>
      </c>
      <c r="L336" s="37" t="s">
        <v>390</v>
      </c>
      <c r="M336" s="111" t="s">
        <v>390</v>
      </c>
      <c r="N336" s="27" t="s">
        <v>390</v>
      </c>
      <c r="O336" s="27" t="s">
        <v>390</v>
      </c>
      <c r="P336" s="27" t="s">
        <v>390</v>
      </c>
      <c r="Q336" s="27" t="s">
        <v>390</v>
      </c>
      <c r="R336" s="27" t="s">
        <v>390</v>
      </c>
      <c r="S336" s="3" t="s">
        <v>390</v>
      </c>
      <c r="T336" s="3" t="s">
        <v>390</v>
      </c>
      <c r="U336" s="3" t="s">
        <v>390</v>
      </c>
      <c r="V336" s="3" t="s">
        <v>390</v>
      </c>
      <c r="W336" s="28" t="s">
        <v>390</v>
      </c>
      <c r="X336" s="54" t="s">
        <v>390</v>
      </c>
    </row>
    <row r="337" spans="1:24" s="60" customFormat="1" ht="12.75" outlineLevel="1" x14ac:dyDescent="0.2">
      <c r="A337" s="51" t="s">
        <v>525</v>
      </c>
      <c r="B337" s="211" t="s">
        <v>516</v>
      </c>
      <c r="C337" s="212"/>
      <c r="D337" s="212"/>
      <c r="E337" s="212"/>
      <c r="F337" s="212"/>
      <c r="G337" s="212"/>
      <c r="H337" s="213"/>
      <c r="I337" s="52" t="s">
        <v>494</v>
      </c>
      <c r="J337" s="51" t="s">
        <v>390</v>
      </c>
      <c r="K337" s="3" t="s">
        <v>390</v>
      </c>
      <c r="L337" s="37" t="s">
        <v>390</v>
      </c>
      <c r="M337" s="111" t="s">
        <v>390</v>
      </c>
      <c r="N337" s="27" t="s">
        <v>390</v>
      </c>
      <c r="O337" s="27" t="s">
        <v>390</v>
      </c>
      <c r="P337" s="27" t="s">
        <v>390</v>
      </c>
      <c r="Q337" s="27" t="s">
        <v>390</v>
      </c>
      <c r="R337" s="27" t="s">
        <v>390</v>
      </c>
      <c r="S337" s="3" t="s">
        <v>390</v>
      </c>
      <c r="T337" s="3" t="s">
        <v>390</v>
      </c>
      <c r="U337" s="3" t="s">
        <v>390</v>
      </c>
      <c r="V337" s="3" t="s">
        <v>390</v>
      </c>
      <c r="W337" s="28" t="s">
        <v>390</v>
      </c>
      <c r="X337" s="54" t="s">
        <v>390</v>
      </c>
    </row>
    <row r="338" spans="1:24" s="60" customFormat="1" ht="12.75" outlineLevel="1" x14ac:dyDescent="0.2">
      <c r="A338" s="51" t="s">
        <v>526</v>
      </c>
      <c r="B338" s="211" t="s">
        <v>510</v>
      </c>
      <c r="C338" s="212"/>
      <c r="D338" s="212"/>
      <c r="E338" s="212"/>
      <c r="F338" s="212"/>
      <c r="G338" s="212"/>
      <c r="H338" s="213"/>
      <c r="I338" s="52" t="s">
        <v>511</v>
      </c>
      <c r="J338" s="51" t="s">
        <v>390</v>
      </c>
      <c r="K338" s="3" t="s">
        <v>390</v>
      </c>
      <c r="L338" s="37" t="s">
        <v>390</v>
      </c>
      <c r="M338" s="111" t="s">
        <v>390</v>
      </c>
      <c r="N338" s="27" t="s">
        <v>390</v>
      </c>
      <c r="O338" s="27" t="s">
        <v>390</v>
      </c>
      <c r="P338" s="27" t="s">
        <v>390</v>
      </c>
      <c r="Q338" s="27" t="s">
        <v>390</v>
      </c>
      <c r="R338" s="27" t="s">
        <v>390</v>
      </c>
      <c r="S338" s="3" t="s">
        <v>390</v>
      </c>
      <c r="T338" s="3" t="s">
        <v>390</v>
      </c>
      <c r="U338" s="3" t="s">
        <v>390</v>
      </c>
      <c r="V338" s="3" t="s">
        <v>390</v>
      </c>
      <c r="W338" s="28" t="s">
        <v>390</v>
      </c>
      <c r="X338" s="54" t="s">
        <v>390</v>
      </c>
    </row>
    <row r="339" spans="1:24" s="60" customFormat="1" ht="12.75" x14ac:dyDescent="0.2">
      <c r="A339" s="51" t="s">
        <v>527</v>
      </c>
      <c r="B339" s="238" t="s">
        <v>528</v>
      </c>
      <c r="C339" s="239"/>
      <c r="D339" s="239"/>
      <c r="E339" s="239"/>
      <c r="F339" s="239"/>
      <c r="G339" s="239"/>
      <c r="H339" s="240"/>
      <c r="I339" s="52" t="s">
        <v>390</v>
      </c>
      <c r="J339" s="51" t="s">
        <v>491</v>
      </c>
      <c r="K339" s="3" t="s">
        <v>390</v>
      </c>
      <c r="L339" s="37" t="s">
        <v>390</v>
      </c>
      <c r="M339" s="111" t="s">
        <v>491</v>
      </c>
      <c r="N339" s="27" t="s">
        <v>491</v>
      </c>
      <c r="O339" s="27" t="s">
        <v>491</v>
      </c>
      <c r="P339" s="27" t="s">
        <v>491</v>
      </c>
      <c r="Q339" s="27" t="s">
        <v>491</v>
      </c>
      <c r="R339" s="27" t="s">
        <v>491</v>
      </c>
      <c r="S339" s="3"/>
      <c r="T339" s="3"/>
      <c r="U339" s="3"/>
      <c r="V339" s="3"/>
      <c r="W339" s="28" t="s">
        <v>491</v>
      </c>
      <c r="X339" s="54" t="s">
        <v>491</v>
      </c>
    </row>
    <row r="340" spans="1:24" s="60" customFormat="1" ht="12.75" x14ac:dyDescent="0.2">
      <c r="A340" s="51" t="s">
        <v>529</v>
      </c>
      <c r="B340" s="186" t="s">
        <v>530</v>
      </c>
      <c r="C340" s="187"/>
      <c r="D340" s="187"/>
      <c r="E340" s="187"/>
      <c r="F340" s="187"/>
      <c r="G340" s="187"/>
      <c r="H340" s="188"/>
      <c r="I340" s="52" t="s">
        <v>504</v>
      </c>
      <c r="J340" s="38">
        <v>135.03019800000001</v>
      </c>
      <c r="K340" s="2">
        <v>133.16844699999999</v>
      </c>
      <c r="L340" s="35">
        <v>139.23599999999999</v>
      </c>
      <c r="M340" s="59">
        <v>133.16844699999999</v>
      </c>
      <c r="N340" s="2">
        <v>133.16844699999999</v>
      </c>
      <c r="O340" s="2">
        <v>135.81146000000001</v>
      </c>
      <c r="P340" s="2">
        <v>135.81146000000001</v>
      </c>
      <c r="Q340" s="2">
        <v>135.81146000000001</v>
      </c>
      <c r="R340" s="2">
        <v>135.81146000000001</v>
      </c>
      <c r="S340" s="2">
        <v>135.81146000000001</v>
      </c>
      <c r="T340" s="2">
        <v>135.81146000000001</v>
      </c>
      <c r="U340" s="2">
        <v>135.81146000000001</v>
      </c>
      <c r="V340" s="2">
        <v>135.81146000000001</v>
      </c>
      <c r="W340" s="34">
        <f>M340+O340+Q340+S340+U340</f>
        <v>676.41428700000006</v>
      </c>
      <c r="X340" s="156">
        <f>N340+P340+R340+T340+V340</f>
        <v>676.41428700000006</v>
      </c>
    </row>
    <row r="341" spans="1:24" s="60" customFormat="1" ht="24" customHeight="1" outlineLevel="1" x14ac:dyDescent="0.2">
      <c r="A341" s="51" t="s">
        <v>531</v>
      </c>
      <c r="B341" s="220" t="s">
        <v>532</v>
      </c>
      <c r="C341" s="221"/>
      <c r="D341" s="221"/>
      <c r="E341" s="221"/>
      <c r="F341" s="221"/>
      <c r="G341" s="221"/>
      <c r="H341" s="222"/>
      <c r="I341" s="52" t="s">
        <v>504</v>
      </c>
      <c r="J341" s="38" t="s">
        <v>390</v>
      </c>
      <c r="K341" s="3" t="s">
        <v>390</v>
      </c>
      <c r="L341" s="37" t="s">
        <v>390</v>
      </c>
      <c r="M341" s="59" t="s">
        <v>390</v>
      </c>
      <c r="N341" s="2" t="s">
        <v>390</v>
      </c>
      <c r="O341" s="2" t="s">
        <v>390</v>
      </c>
      <c r="P341" s="2" t="s">
        <v>390</v>
      </c>
      <c r="Q341" s="2" t="s">
        <v>390</v>
      </c>
      <c r="R341" s="2" t="s">
        <v>390</v>
      </c>
      <c r="S341" s="2" t="s">
        <v>390</v>
      </c>
      <c r="T341" s="2" t="s">
        <v>390</v>
      </c>
      <c r="U341" s="2" t="s">
        <v>390</v>
      </c>
      <c r="V341" s="2" t="s">
        <v>390</v>
      </c>
      <c r="W341" s="28" t="s">
        <v>390</v>
      </c>
      <c r="X341" s="54" t="s">
        <v>390</v>
      </c>
    </row>
    <row r="342" spans="1:24" s="60" customFormat="1" ht="12.75" outlineLevel="1" x14ac:dyDescent="0.2">
      <c r="A342" s="51" t="s">
        <v>533</v>
      </c>
      <c r="B342" s="226" t="s">
        <v>534</v>
      </c>
      <c r="C342" s="227"/>
      <c r="D342" s="227"/>
      <c r="E342" s="227"/>
      <c r="F342" s="227"/>
      <c r="G342" s="227"/>
      <c r="H342" s="228"/>
      <c r="I342" s="52" t="s">
        <v>504</v>
      </c>
      <c r="J342" s="38" t="s">
        <v>390</v>
      </c>
      <c r="K342" s="3" t="s">
        <v>390</v>
      </c>
      <c r="L342" s="37" t="s">
        <v>390</v>
      </c>
      <c r="M342" s="59" t="s">
        <v>390</v>
      </c>
      <c r="N342" s="2" t="s">
        <v>390</v>
      </c>
      <c r="O342" s="2" t="s">
        <v>390</v>
      </c>
      <c r="P342" s="2" t="s">
        <v>390</v>
      </c>
      <c r="Q342" s="2" t="s">
        <v>390</v>
      </c>
      <c r="R342" s="2" t="s">
        <v>390</v>
      </c>
      <c r="S342" s="2" t="s">
        <v>390</v>
      </c>
      <c r="T342" s="2" t="s">
        <v>390</v>
      </c>
      <c r="U342" s="2" t="s">
        <v>390</v>
      </c>
      <c r="V342" s="2" t="s">
        <v>390</v>
      </c>
      <c r="W342" s="28" t="s">
        <v>390</v>
      </c>
      <c r="X342" s="54" t="s">
        <v>390</v>
      </c>
    </row>
    <row r="343" spans="1:24" s="60" customFormat="1" ht="12.75" outlineLevel="1" x14ac:dyDescent="0.2">
      <c r="A343" s="51" t="s">
        <v>535</v>
      </c>
      <c r="B343" s="226" t="s">
        <v>536</v>
      </c>
      <c r="C343" s="227"/>
      <c r="D343" s="227"/>
      <c r="E343" s="227"/>
      <c r="F343" s="227"/>
      <c r="G343" s="227"/>
      <c r="H343" s="228"/>
      <c r="I343" s="52" t="s">
        <v>504</v>
      </c>
      <c r="J343" s="38" t="s">
        <v>390</v>
      </c>
      <c r="K343" s="3" t="s">
        <v>390</v>
      </c>
      <c r="L343" s="37" t="s">
        <v>390</v>
      </c>
      <c r="M343" s="59" t="s">
        <v>390</v>
      </c>
      <c r="N343" s="2" t="s">
        <v>390</v>
      </c>
      <c r="O343" s="2" t="s">
        <v>390</v>
      </c>
      <c r="P343" s="2" t="s">
        <v>390</v>
      </c>
      <c r="Q343" s="2" t="s">
        <v>390</v>
      </c>
      <c r="R343" s="2" t="s">
        <v>390</v>
      </c>
      <c r="S343" s="2" t="s">
        <v>390</v>
      </c>
      <c r="T343" s="2" t="s">
        <v>390</v>
      </c>
      <c r="U343" s="2" t="s">
        <v>390</v>
      </c>
      <c r="V343" s="2" t="s">
        <v>390</v>
      </c>
      <c r="W343" s="28" t="s">
        <v>390</v>
      </c>
      <c r="X343" s="54" t="s">
        <v>390</v>
      </c>
    </row>
    <row r="344" spans="1:24" s="60" customFormat="1" ht="12.75" x14ac:dyDescent="0.2">
      <c r="A344" s="51" t="s">
        <v>537</v>
      </c>
      <c r="B344" s="186" t="s">
        <v>538</v>
      </c>
      <c r="C344" s="187"/>
      <c r="D344" s="187"/>
      <c r="E344" s="187"/>
      <c r="F344" s="187"/>
      <c r="G344" s="187"/>
      <c r="H344" s="188"/>
      <c r="I344" s="52" t="s">
        <v>504</v>
      </c>
      <c r="J344" s="38">
        <v>16.622425</v>
      </c>
      <c r="K344" s="2">
        <v>16.510731</v>
      </c>
      <c r="L344" s="35">
        <v>17.446000000000002</v>
      </c>
      <c r="M344" s="59">
        <v>16.510731</v>
      </c>
      <c r="N344" s="2">
        <v>16.510731</v>
      </c>
      <c r="O344" s="2">
        <v>16.840620000000001</v>
      </c>
      <c r="P344" s="2">
        <v>16.840620000000001</v>
      </c>
      <c r="Q344" s="2">
        <v>16.840620000000001</v>
      </c>
      <c r="R344" s="2">
        <v>16.840620000000001</v>
      </c>
      <c r="S344" s="2">
        <v>16.840620000000001</v>
      </c>
      <c r="T344" s="2">
        <v>16.840620000000001</v>
      </c>
      <c r="U344" s="2">
        <v>16.840620000000001</v>
      </c>
      <c r="V344" s="2">
        <v>16.840620000000001</v>
      </c>
      <c r="W344" s="34">
        <f>M344+O344+Q344+S344+U344</f>
        <v>83.873210999999998</v>
      </c>
      <c r="X344" s="156">
        <f>N344+P344+R344+T344+V344</f>
        <v>83.873210999999998</v>
      </c>
    </row>
    <row r="345" spans="1:24" s="60" customFormat="1" ht="12.75" x14ac:dyDescent="0.2">
      <c r="A345" s="51" t="s">
        <v>539</v>
      </c>
      <c r="B345" s="186" t="s">
        <v>540</v>
      </c>
      <c r="C345" s="187"/>
      <c r="D345" s="187"/>
      <c r="E345" s="187"/>
      <c r="F345" s="187"/>
      <c r="G345" s="187"/>
      <c r="H345" s="188"/>
      <c r="I345" s="52" t="s">
        <v>494</v>
      </c>
      <c r="J345" s="38">
        <v>18.074999999999999</v>
      </c>
      <c r="K345" s="3">
        <v>15.63</v>
      </c>
      <c r="L345" s="37">
        <v>18.763000000000002</v>
      </c>
      <c r="M345" s="59">
        <v>17.649999999999999</v>
      </c>
      <c r="N345" s="2">
        <v>15.63</v>
      </c>
      <c r="O345" s="2">
        <v>15.97</v>
      </c>
      <c r="P345" s="2">
        <v>15.97</v>
      </c>
      <c r="Q345" s="2">
        <v>15.97</v>
      </c>
      <c r="R345" s="2">
        <v>15.97</v>
      </c>
      <c r="S345" s="2">
        <v>15.97</v>
      </c>
      <c r="T345" s="2">
        <v>15.97</v>
      </c>
      <c r="U345" s="2">
        <v>15.97</v>
      </c>
      <c r="V345" s="2">
        <v>15.97</v>
      </c>
      <c r="W345" s="28">
        <v>15.63</v>
      </c>
      <c r="X345" s="54">
        <v>15.97</v>
      </c>
    </row>
    <row r="346" spans="1:24" s="60" customFormat="1" ht="24" customHeight="1" outlineLevel="1" x14ac:dyDescent="0.2">
      <c r="A346" s="51" t="s">
        <v>541</v>
      </c>
      <c r="B346" s="220" t="s">
        <v>542</v>
      </c>
      <c r="C346" s="221"/>
      <c r="D346" s="221"/>
      <c r="E346" s="221"/>
      <c r="F346" s="221"/>
      <c r="G346" s="221"/>
      <c r="H346" s="222"/>
      <c r="I346" s="52" t="s">
        <v>494</v>
      </c>
      <c r="J346" s="38" t="s">
        <v>390</v>
      </c>
      <c r="K346" s="3" t="s">
        <v>390</v>
      </c>
      <c r="L346" s="37" t="s">
        <v>390</v>
      </c>
      <c r="M346" s="59" t="s">
        <v>390</v>
      </c>
      <c r="N346" s="2" t="s">
        <v>390</v>
      </c>
      <c r="O346" s="2" t="s">
        <v>390</v>
      </c>
      <c r="P346" s="2" t="s">
        <v>390</v>
      </c>
      <c r="Q346" s="2" t="s">
        <v>390</v>
      </c>
      <c r="R346" s="2" t="s">
        <v>390</v>
      </c>
      <c r="S346" s="3" t="s">
        <v>390</v>
      </c>
      <c r="T346" s="3" t="s">
        <v>390</v>
      </c>
      <c r="U346" s="3" t="s">
        <v>390</v>
      </c>
      <c r="V346" s="3" t="s">
        <v>390</v>
      </c>
      <c r="W346" s="28" t="s">
        <v>390</v>
      </c>
      <c r="X346" s="54" t="s">
        <v>390</v>
      </c>
    </row>
    <row r="347" spans="1:24" s="60" customFormat="1" ht="12.75" outlineLevel="1" x14ac:dyDescent="0.2">
      <c r="A347" s="51" t="s">
        <v>543</v>
      </c>
      <c r="B347" s="226" t="s">
        <v>534</v>
      </c>
      <c r="C347" s="227"/>
      <c r="D347" s="227"/>
      <c r="E347" s="227"/>
      <c r="F347" s="227"/>
      <c r="G347" s="227"/>
      <c r="H347" s="228"/>
      <c r="I347" s="52" t="s">
        <v>494</v>
      </c>
      <c r="J347" s="38" t="s">
        <v>390</v>
      </c>
      <c r="K347" s="3" t="s">
        <v>390</v>
      </c>
      <c r="L347" s="37" t="s">
        <v>390</v>
      </c>
      <c r="M347" s="59" t="s">
        <v>390</v>
      </c>
      <c r="N347" s="2" t="s">
        <v>390</v>
      </c>
      <c r="O347" s="2" t="s">
        <v>390</v>
      </c>
      <c r="P347" s="2" t="s">
        <v>390</v>
      </c>
      <c r="Q347" s="2" t="s">
        <v>390</v>
      </c>
      <c r="R347" s="2" t="s">
        <v>390</v>
      </c>
      <c r="S347" s="3" t="s">
        <v>390</v>
      </c>
      <c r="T347" s="3" t="s">
        <v>390</v>
      </c>
      <c r="U347" s="3" t="s">
        <v>390</v>
      </c>
      <c r="V347" s="3" t="s">
        <v>390</v>
      </c>
      <c r="W347" s="28" t="s">
        <v>390</v>
      </c>
      <c r="X347" s="54" t="s">
        <v>390</v>
      </c>
    </row>
    <row r="348" spans="1:24" s="60" customFormat="1" ht="12.75" outlineLevel="1" x14ac:dyDescent="0.2">
      <c r="A348" s="51" t="s">
        <v>544</v>
      </c>
      <c r="B348" s="226" t="s">
        <v>536</v>
      </c>
      <c r="C348" s="227"/>
      <c r="D348" s="227"/>
      <c r="E348" s="227"/>
      <c r="F348" s="227"/>
      <c r="G348" s="227"/>
      <c r="H348" s="228"/>
      <c r="I348" s="52" t="s">
        <v>494</v>
      </c>
      <c r="J348" s="38" t="s">
        <v>390</v>
      </c>
      <c r="K348" s="3" t="s">
        <v>390</v>
      </c>
      <c r="L348" s="37" t="s">
        <v>390</v>
      </c>
      <c r="M348" s="59" t="s">
        <v>390</v>
      </c>
      <c r="N348" s="2" t="s">
        <v>390</v>
      </c>
      <c r="O348" s="2" t="s">
        <v>390</v>
      </c>
      <c r="P348" s="2" t="s">
        <v>390</v>
      </c>
      <c r="Q348" s="2" t="s">
        <v>390</v>
      </c>
      <c r="R348" s="2" t="s">
        <v>390</v>
      </c>
      <c r="S348" s="3" t="s">
        <v>390</v>
      </c>
      <c r="T348" s="3" t="s">
        <v>390</v>
      </c>
      <c r="U348" s="3" t="s">
        <v>390</v>
      </c>
      <c r="V348" s="3" t="s">
        <v>390</v>
      </c>
      <c r="W348" s="28" t="s">
        <v>390</v>
      </c>
      <c r="X348" s="54" t="s">
        <v>390</v>
      </c>
    </row>
    <row r="349" spans="1:24" s="60" customFormat="1" ht="12.75" x14ac:dyDescent="0.2">
      <c r="A349" s="51" t="s">
        <v>545</v>
      </c>
      <c r="B349" s="186" t="s">
        <v>546</v>
      </c>
      <c r="C349" s="187"/>
      <c r="D349" s="187"/>
      <c r="E349" s="187"/>
      <c r="F349" s="187"/>
      <c r="G349" s="187"/>
      <c r="H349" s="188"/>
      <c r="I349" s="52" t="s">
        <v>547</v>
      </c>
      <c r="J349" s="38">
        <v>4109.79</v>
      </c>
      <c r="K349" s="2">
        <v>4174.1400000000003</v>
      </c>
      <c r="L349" s="35">
        <v>4391.45</v>
      </c>
      <c r="M349" s="59">
        <v>4373.72</v>
      </c>
      <c r="N349" s="2">
        <v>4366.5600000000004</v>
      </c>
      <c r="O349" s="2">
        <v>4494.7700000000004</v>
      </c>
      <c r="P349" s="2">
        <v>4494.7700000000004</v>
      </c>
      <c r="Q349" s="2">
        <f t="shared" ref="Q349:V349" si="157">O349</f>
        <v>4494.7700000000004</v>
      </c>
      <c r="R349" s="2">
        <f t="shared" si="157"/>
        <v>4494.7700000000004</v>
      </c>
      <c r="S349" s="2">
        <f t="shared" si="157"/>
        <v>4494.7700000000004</v>
      </c>
      <c r="T349" s="2">
        <f t="shared" si="157"/>
        <v>4494.7700000000004</v>
      </c>
      <c r="U349" s="2">
        <f t="shared" si="157"/>
        <v>4494.7700000000004</v>
      </c>
      <c r="V349" s="2">
        <f t="shared" si="157"/>
        <v>4494.7700000000004</v>
      </c>
      <c r="W349" s="28"/>
      <c r="X349" s="54"/>
    </row>
    <row r="350" spans="1:24" s="60" customFormat="1" ht="24" customHeight="1" x14ac:dyDescent="0.2">
      <c r="A350" s="51" t="s">
        <v>548</v>
      </c>
      <c r="B350" s="189" t="s">
        <v>549</v>
      </c>
      <c r="C350" s="190"/>
      <c r="D350" s="190"/>
      <c r="E350" s="190"/>
      <c r="F350" s="190"/>
      <c r="G350" s="190"/>
      <c r="H350" s="191"/>
      <c r="I350" s="52" t="s">
        <v>16</v>
      </c>
      <c r="J350" s="38">
        <f>J29-J57</f>
        <v>139.97999999999999</v>
      </c>
      <c r="K350" s="2">
        <f>K29-K57</f>
        <v>151.26</v>
      </c>
      <c r="L350" s="35">
        <v>150.49332000000001</v>
      </c>
      <c r="M350" s="59">
        <f t="shared" ref="M350:V350" si="158">M29-M57</f>
        <v>170.82510000000002</v>
      </c>
      <c r="N350" s="2">
        <v>185.11500000000001</v>
      </c>
      <c r="O350" s="2">
        <f>O29-O57</f>
        <v>213.57390000000001</v>
      </c>
      <c r="P350" s="2">
        <f>P29-P57</f>
        <v>213.57390000000001</v>
      </c>
      <c r="Q350" s="2">
        <f t="shared" ref="Q350" si="159">Q29-Q57</f>
        <v>223.39829940000001</v>
      </c>
      <c r="R350" s="2">
        <f t="shared" si="158"/>
        <v>223.39829940000001</v>
      </c>
      <c r="S350" s="2">
        <f t="shared" ref="S350" si="160">S29-S57</f>
        <v>236.77104924000002</v>
      </c>
      <c r="T350" s="2">
        <f t="shared" si="158"/>
        <v>236.77104924000002</v>
      </c>
      <c r="U350" s="2">
        <f t="shared" ref="U350" si="161">U29-U57</f>
        <v>245.29229120960002</v>
      </c>
      <c r="V350" s="2">
        <f t="shared" si="158"/>
        <v>245.29229120960002</v>
      </c>
      <c r="W350" s="28"/>
      <c r="X350" s="54"/>
    </row>
    <row r="351" spans="1:24" s="60" customFormat="1" ht="12.75" x14ac:dyDescent="0.2">
      <c r="A351" s="51" t="s">
        <v>550</v>
      </c>
      <c r="B351" s="238" t="s">
        <v>551</v>
      </c>
      <c r="C351" s="239"/>
      <c r="D351" s="239"/>
      <c r="E351" s="239"/>
      <c r="F351" s="239"/>
      <c r="G351" s="239"/>
      <c r="H351" s="240"/>
      <c r="I351" s="52" t="s">
        <v>390</v>
      </c>
      <c r="J351" s="53" t="s">
        <v>491</v>
      </c>
      <c r="K351" s="3" t="s">
        <v>390</v>
      </c>
      <c r="L351" s="54" t="s">
        <v>491</v>
      </c>
      <c r="M351" s="111" t="s">
        <v>491</v>
      </c>
      <c r="N351" s="27" t="s">
        <v>491</v>
      </c>
      <c r="O351" s="27" t="s">
        <v>491</v>
      </c>
      <c r="P351" s="27" t="s">
        <v>491</v>
      </c>
      <c r="Q351" s="28" t="s">
        <v>491</v>
      </c>
      <c r="R351" s="28" t="s">
        <v>491</v>
      </c>
      <c r="S351" s="112"/>
      <c r="T351" s="112"/>
      <c r="U351" s="113" t="s">
        <v>491</v>
      </c>
      <c r="V351" s="113" t="s">
        <v>491</v>
      </c>
      <c r="W351" s="28" t="s">
        <v>491</v>
      </c>
      <c r="X351" s="54" t="s">
        <v>491</v>
      </c>
    </row>
    <row r="352" spans="1:24" s="60" customFormat="1" ht="12.75" x14ac:dyDescent="0.2">
      <c r="A352" s="51" t="s">
        <v>552</v>
      </c>
      <c r="B352" s="186" t="s">
        <v>553</v>
      </c>
      <c r="C352" s="187"/>
      <c r="D352" s="187"/>
      <c r="E352" s="187"/>
      <c r="F352" s="187"/>
      <c r="G352" s="187"/>
      <c r="H352" s="188"/>
      <c r="I352" s="52" t="s">
        <v>504</v>
      </c>
      <c r="J352" s="53" t="s">
        <v>390</v>
      </c>
      <c r="K352" s="3" t="s">
        <v>390</v>
      </c>
      <c r="L352" s="54" t="s">
        <v>390</v>
      </c>
      <c r="M352" s="111" t="s">
        <v>390</v>
      </c>
      <c r="N352" s="27" t="s">
        <v>390</v>
      </c>
      <c r="O352" s="27" t="s">
        <v>390</v>
      </c>
      <c r="P352" s="27" t="s">
        <v>390</v>
      </c>
      <c r="Q352" s="28" t="s">
        <v>390</v>
      </c>
      <c r="R352" s="28" t="s">
        <v>390</v>
      </c>
      <c r="S352" s="112" t="s">
        <v>390</v>
      </c>
      <c r="T352" s="112" t="s">
        <v>390</v>
      </c>
      <c r="U352" s="113" t="s">
        <v>390</v>
      </c>
      <c r="V352" s="113" t="s">
        <v>390</v>
      </c>
      <c r="W352" s="28" t="s">
        <v>390</v>
      </c>
      <c r="X352" s="54" t="s">
        <v>390</v>
      </c>
    </row>
    <row r="353" spans="1:24" s="60" customFormat="1" ht="12.75" x14ac:dyDescent="0.2">
      <c r="A353" s="51" t="s">
        <v>554</v>
      </c>
      <c r="B353" s="186" t="s">
        <v>555</v>
      </c>
      <c r="C353" s="187"/>
      <c r="D353" s="187"/>
      <c r="E353" s="187"/>
      <c r="F353" s="187"/>
      <c r="G353" s="187"/>
      <c r="H353" s="188"/>
      <c r="I353" s="52" t="s">
        <v>497</v>
      </c>
      <c r="J353" s="53" t="s">
        <v>390</v>
      </c>
      <c r="K353" s="3" t="s">
        <v>390</v>
      </c>
      <c r="L353" s="54" t="s">
        <v>390</v>
      </c>
      <c r="M353" s="111" t="s">
        <v>390</v>
      </c>
      <c r="N353" s="27" t="s">
        <v>390</v>
      </c>
      <c r="O353" s="27" t="s">
        <v>390</v>
      </c>
      <c r="P353" s="27" t="s">
        <v>390</v>
      </c>
      <c r="Q353" s="28" t="s">
        <v>390</v>
      </c>
      <c r="R353" s="28" t="s">
        <v>390</v>
      </c>
      <c r="S353" s="112" t="s">
        <v>390</v>
      </c>
      <c r="T353" s="112" t="s">
        <v>390</v>
      </c>
      <c r="U353" s="113" t="s">
        <v>390</v>
      </c>
      <c r="V353" s="113" t="s">
        <v>390</v>
      </c>
      <c r="W353" s="28" t="s">
        <v>390</v>
      </c>
      <c r="X353" s="54" t="s">
        <v>390</v>
      </c>
    </row>
    <row r="354" spans="1:24" s="60" customFormat="1" ht="36" customHeight="1" x14ac:dyDescent="0.2">
      <c r="A354" s="51" t="s">
        <v>556</v>
      </c>
      <c r="B354" s="189" t="s">
        <v>557</v>
      </c>
      <c r="C354" s="190"/>
      <c r="D354" s="190"/>
      <c r="E354" s="190"/>
      <c r="F354" s="190"/>
      <c r="G354" s="190"/>
      <c r="H354" s="191"/>
      <c r="I354" s="52" t="s">
        <v>16</v>
      </c>
      <c r="J354" s="53" t="s">
        <v>390</v>
      </c>
      <c r="K354" s="3" t="s">
        <v>390</v>
      </c>
      <c r="L354" s="54" t="s">
        <v>390</v>
      </c>
      <c r="M354" s="111" t="s">
        <v>390</v>
      </c>
      <c r="N354" s="27" t="s">
        <v>390</v>
      </c>
      <c r="O354" s="27" t="s">
        <v>390</v>
      </c>
      <c r="P354" s="27" t="s">
        <v>390</v>
      </c>
      <c r="Q354" s="28" t="s">
        <v>390</v>
      </c>
      <c r="R354" s="28" t="s">
        <v>390</v>
      </c>
      <c r="S354" s="112" t="s">
        <v>390</v>
      </c>
      <c r="T354" s="112" t="s">
        <v>390</v>
      </c>
      <c r="U354" s="113" t="s">
        <v>390</v>
      </c>
      <c r="V354" s="113" t="s">
        <v>390</v>
      </c>
      <c r="W354" s="28" t="s">
        <v>390</v>
      </c>
      <c r="X354" s="54" t="s">
        <v>390</v>
      </c>
    </row>
    <row r="355" spans="1:24" s="60" customFormat="1" ht="24" customHeight="1" x14ac:dyDescent="0.2">
      <c r="A355" s="51" t="s">
        <v>558</v>
      </c>
      <c r="B355" s="189" t="s">
        <v>559</v>
      </c>
      <c r="C355" s="190"/>
      <c r="D355" s="190"/>
      <c r="E355" s="190"/>
      <c r="F355" s="190"/>
      <c r="G355" s="190"/>
      <c r="H355" s="191"/>
      <c r="I355" s="52" t="s">
        <v>16</v>
      </c>
      <c r="J355" s="53" t="s">
        <v>390</v>
      </c>
      <c r="K355" s="3" t="s">
        <v>390</v>
      </c>
      <c r="L355" s="54" t="s">
        <v>390</v>
      </c>
      <c r="M355" s="111" t="s">
        <v>390</v>
      </c>
      <c r="N355" s="27" t="s">
        <v>390</v>
      </c>
      <c r="O355" s="27" t="s">
        <v>390</v>
      </c>
      <c r="P355" s="27" t="s">
        <v>390</v>
      </c>
      <c r="Q355" s="28" t="s">
        <v>390</v>
      </c>
      <c r="R355" s="28" t="s">
        <v>390</v>
      </c>
      <c r="S355" s="112" t="s">
        <v>390</v>
      </c>
      <c r="T355" s="112" t="s">
        <v>390</v>
      </c>
      <c r="U355" s="113" t="s">
        <v>390</v>
      </c>
      <c r="V355" s="113" t="s">
        <v>390</v>
      </c>
      <c r="W355" s="28" t="s">
        <v>390</v>
      </c>
      <c r="X355" s="54" t="s">
        <v>390</v>
      </c>
    </row>
    <row r="356" spans="1:24" s="60" customFormat="1" ht="12.75" x14ac:dyDescent="0.2">
      <c r="A356" s="51" t="s">
        <v>560</v>
      </c>
      <c r="B356" s="238" t="s">
        <v>561</v>
      </c>
      <c r="C356" s="239"/>
      <c r="D356" s="239"/>
      <c r="E356" s="239"/>
      <c r="F356" s="239"/>
      <c r="G356" s="239"/>
      <c r="H356" s="240"/>
      <c r="I356" s="52" t="s">
        <v>390</v>
      </c>
      <c r="J356" s="53" t="s">
        <v>491</v>
      </c>
      <c r="K356" s="27" t="s">
        <v>491</v>
      </c>
      <c r="L356" s="54" t="s">
        <v>491</v>
      </c>
      <c r="M356" s="111" t="s">
        <v>491</v>
      </c>
      <c r="N356" s="27" t="s">
        <v>491</v>
      </c>
      <c r="O356" s="27" t="s">
        <v>491</v>
      </c>
      <c r="P356" s="27" t="s">
        <v>491</v>
      </c>
      <c r="Q356" s="28" t="s">
        <v>491</v>
      </c>
      <c r="R356" s="28" t="s">
        <v>491</v>
      </c>
      <c r="S356" s="107" t="s">
        <v>491</v>
      </c>
      <c r="T356" s="107" t="s">
        <v>491</v>
      </c>
      <c r="U356" s="113" t="s">
        <v>491</v>
      </c>
      <c r="V356" s="113" t="s">
        <v>491</v>
      </c>
      <c r="W356" s="28" t="s">
        <v>491</v>
      </c>
      <c r="X356" s="54" t="s">
        <v>491</v>
      </c>
    </row>
    <row r="357" spans="1:24" s="60" customFormat="1" ht="12.75" x14ac:dyDescent="0.2">
      <c r="A357" s="51" t="s">
        <v>562</v>
      </c>
      <c r="B357" s="186" t="s">
        <v>563</v>
      </c>
      <c r="C357" s="187"/>
      <c r="D357" s="187"/>
      <c r="E357" s="187"/>
      <c r="F357" s="187"/>
      <c r="G357" s="187"/>
      <c r="H357" s="188"/>
      <c r="I357" s="52" t="s">
        <v>494</v>
      </c>
      <c r="J357" s="53"/>
      <c r="K357" s="3"/>
      <c r="L357" s="54" t="s">
        <v>390</v>
      </c>
      <c r="M357" s="111" t="s">
        <v>390</v>
      </c>
      <c r="N357" s="27" t="s">
        <v>390</v>
      </c>
      <c r="O357" s="27" t="s">
        <v>390</v>
      </c>
      <c r="P357" s="27" t="s">
        <v>390</v>
      </c>
      <c r="Q357" s="28" t="s">
        <v>390</v>
      </c>
      <c r="R357" s="28" t="s">
        <v>390</v>
      </c>
      <c r="S357" s="112" t="s">
        <v>390</v>
      </c>
      <c r="T357" s="112" t="s">
        <v>390</v>
      </c>
      <c r="U357" s="113" t="s">
        <v>390</v>
      </c>
      <c r="V357" s="113" t="s">
        <v>390</v>
      </c>
      <c r="W357" s="28" t="s">
        <v>390</v>
      </c>
      <c r="X357" s="54" t="s">
        <v>390</v>
      </c>
    </row>
    <row r="358" spans="1:24" s="60" customFormat="1" ht="36" customHeight="1" outlineLevel="1" x14ac:dyDescent="0.2">
      <c r="A358" s="51" t="s">
        <v>564</v>
      </c>
      <c r="B358" s="220" t="s">
        <v>565</v>
      </c>
      <c r="C358" s="221"/>
      <c r="D358" s="221"/>
      <c r="E358" s="221"/>
      <c r="F358" s="221"/>
      <c r="G358" s="221"/>
      <c r="H358" s="222"/>
      <c r="I358" s="52" t="s">
        <v>494</v>
      </c>
      <c r="J358" s="53" t="s">
        <v>390</v>
      </c>
      <c r="K358" s="3" t="s">
        <v>390</v>
      </c>
      <c r="L358" s="54" t="s">
        <v>390</v>
      </c>
      <c r="M358" s="111" t="s">
        <v>390</v>
      </c>
      <c r="N358" s="27" t="s">
        <v>390</v>
      </c>
      <c r="O358" s="27" t="s">
        <v>390</v>
      </c>
      <c r="P358" s="27" t="s">
        <v>390</v>
      </c>
      <c r="Q358" s="28" t="s">
        <v>390</v>
      </c>
      <c r="R358" s="28" t="s">
        <v>390</v>
      </c>
      <c r="S358" s="112" t="s">
        <v>390</v>
      </c>
      <c r="T358" s="112" t="s">
        <v>390</v>
      </c>
      <c r="U358" s="113" t="s">
        <v>390</v>
      </c>
      <c r="V358" s="113" t="s">
        <v>390</v>
      </c>
      <c r="W358" s="28" t="s">
        <v>390</v>
      </c>
      <c r="X358" s="54" t="s">
        <v>390</v>
      </c>
    </row>
    <row r="359" spans="1:24" s="60" customFormat="1" ht="36" customHeight="1" outlineLevel="1" x14ac:dyDescent="0.2">
      <c r="A359" s="51" t="s">
        <v>566</v>
      </c>
      <c r="B359" s="220" t="s">
        <v>567</v>
      </c>
      <c r="C359" s="221"/>
      <c r="D359" s="221"/>
      <c r="E359" s="221"/>
      <c r="F359" s="221"/>
      <c r="G359" s="221"/>
      <c r="H359" s="222"/>
      <c r="I359" s="52" t="s">
        <v>494</v>
      </c>
      <c r="J359" s="53" t="s">
        <v>390</v>
      </c>
      <c r="K359" s="3" t="s">
        <v>390</v>
      </c>
      <c r="L359" s="54" t="s">
        <v>390</v>
      </c>
      <c r="M359" s="111" t="s">
        <v>390</v>
      </c>
      <c r="N359" s="27" t="s">
        <v>390</v>
      </c>
      <c r="O359" s="27" t="s">
        <v>390</v>
      </c>
      <c r="P359" s="27" t="s">
        <v>390</v>
      </c>
      <c r="Q359" s="28" t="s">
        <v>390</v>
      </c>
      <c r="R359" s="28" t="s">
        <v>390</v>
      </c>
      <c r="S359" s="112" t="s">
        <v>390</v>
      </c>
      <c r="T359" s="112" t="s">
        <v>390</v>
      </c>
      <c r="U359" s="113" t="s">
        <v>390</v>
      </c>
      <c r="V359" s="113" t="s">
        <v>390</v>
      </c>
      <c r="W359" s="28" t="s">
        <v>390</v>
      </c>
      <c r="X359" s="54" t="s">
        <v>390</v>
      </c>
    </row>
    <row r="360" spans="1:24" s="60" customFormat="1" ht="24" customHeight="1" outlineLevel="1" x14ac:dyDescent="0.2">
      <c r="A360" s="51" t="s">
        <v>568</v>
      </c>
      <c r="B360" s="220" t="s">
        <v>569</v>
      </c>
      <c r="C360" s="221"/>
      <c r="D360" s="221"/>
      <c r="E360" s="221"/>
      <c r="F360" s="221"/>
      <c r="G360" s="221"/>
      <c r="H360" s="222"/>
      <c r="I360" s="52" t="s">
        <v>494</v>
      </c>
      <c r="J360" s="53" t="s">
        <v>390</v>
      </c>
      <c r="K360" s="3" t="s">
        <v>390</v>
      </c>
      <c r="L360" s="54" t="s">
        <v>390</v>
      </c>
      <c r="M360" s="111" t="s">
        <v>390</v>
      </c>
      <c r="N360" s="27" t="s">
        <v>390</v>
      </c>
      <c r="O360" s="27" t="s">
        <v>390</v>
      </c>
      <c r="P360" s="27" t="s">
        <v>390</v>
      </c>
      <c r="Q360" s="28" t="s">
        <v>390</v>
      </c>
      <c r="R360" s="28" t="s">
        <v>390</v>
      </c>
      <c r="S360" s="112" t="s">
        <v>390</v>
      </c>
      <c r="T360" s="112" t="s">
        <v>390</v>
      </c>
      <c r="U360" s="113" t="s">
        <v>390</v>
      </c>
      <c r="V360" s="113" t="s">
        <v>390</v>
      </c>
      <c r="W360" s="28" t="s">
        <v>390</v>
      </c>
      <c r="X360" s="54" t="s">
        <v>390</v>
      </c>
    </row>
    <row r="361" spans="1:24" s="60" customFormat="1" ht="12.75" x14ac:dyDescent="0.2">
      <c r="A361" s="51" t="s">
        <v>570</v>
      </c>
      <c r="B361" s="186" t="s">
        <v>571</v>
      </c>
      <c r="C361" s="187"/>
      <c r="D361" s="187"/>
      <c r="E361" s="187"/>
      <c r="F361" s="187"/>
      <c r="G361" s="187"/>
      <c r="H361" s="188"/>
      <c r="I361" s="52" t="s">
        <v>504</v>
      </c>
      <c r="J361" s="53" t="s">
        <v>390</v>
      </c>
      <c r="K361" s="3" t="s">
        <v>390</v>
      </c>
      <c r="L361" s="54" t="s">
        <v>390</v>
      </c>
      <c r="M361" s="111" t="s">
        <v>390</v>
      </c>
      <c r="N361" s="27" t="s">
        <v>390</v>
      </c>
      <c r="O361" s="27" t="s">
        <v>390</v>
      </c>
      <c r="P361" s="27" t="s">
        <v>390</v>
      </c>
      <c r="Q361" s="28" t="s">
        <v>390</v>
      </c>
      <c r="R361" s="28" t="s">
        <v>390</v>
      </c>
      <c r="S361" s="112" t="s">
        <v>390</v>
      </c>
      <c r="T361" s="112" t="s">
        <v>390</v>
      </c>
      <c r="U361" s="113" t="s">
        <v>390</v>
      </c>
      <c r="V361" s="113" t="s">
        <v>390</v>
      </c>
      <c r="W361" s="28" t="s">
        <v>390</v>
      </c>
      <c r="X361" s="54" t="s">
        <v>390</v>
      </c>
    </row>
    <row r="362" spans="1:24" s="60" customFormat="1" ht="24" customHeight="1" outlineLevel="1" x14ac:dyDescent="0.2">
      <c r="A362" s="51" t="s">
        <v>572</v>
      </c>
      <c r="B362" s="220" t="s">
        <v>573</v>
      </c>
      <c r="C362" s="221"/>
      <c r="D362" s="221"/>
      <c r="E362" s="221"/>
      <c r="F362" s="221"/>
      <c r="G362" s="221"/>
      <c r="H362" s="222"/>
      <c r="I362" s="52" t="s">
        <v>504</v>
      </c>
      <c r="J362" s="53" t="s">
        <v>390</v>
      </c>
      <c r="K362" s="3" t="s">
        <v>390</v>
      </c>
      <c r="L362" s="54" t="s">
        <v>390</v>
      </c>
      <c r="M362" s="111" t="s">
        <v>390</v>
      </c>
      <c r="N362" s="27" t="s">
        <v>390</v>
      </c>
      <c r="O362" s="27" t="s">
        <v>390</v>
      </c>
      <c r="P362" s="27" t="s">
        <v>390</v>
      </c>
      <c r="Q362" s="28" t="s">
        <v>390</v>
      </c>
      <c r="R362" s="28" t="s">
        <v>390</v>
      </c>
      <c r="S362" s="112" t="s">
        <v>390</v>
      </c>
      <c r="T362" s="112" t="s">
        <v>390</v>
      </c>
      <c r="U362" s="113" t="s">
        <v>390</v>
      </c>
      <c r="V362" s="113" t="s">
        <v>390</v>
      </c>
      <c r="W362" s="28" t="s">
        <v>390</v>
      </c>
      <c r="X362" s="54" t="s">
        <v>390</v>
      </c>
    </row>
    <row r="363" spans="1:24" s="60" customFormat="1" ht="12.75" outlineLevel="1" x14ac:dyDescent="0.2">
      <c r="A363" s="51" t="s">
        <v>574</v>
      </c>
      <c r="B363" s="211" t="s">
        <v>575</v>
      </c>
      <c r="C363" s="212"/>
      <c r="D363" s="212"/>
      <c r="E363" s="212"/>
      <c r="F363" s="212"/>
      <c r="G363" s="212"/>
      <c r="H363" s="213"/>
      <c r="I363" s="52" t="s">
        <v>504</v>
      </c>
      <c r="J363" s="53" t="s">
        <v>390</v>
      </c>
      <c r="K363" s="3" t="s">
        <v>390</v>
      </c>
      <c r="L363" s="54" t="s">
        <v>390</v>
      </c>
      <c r="M363" s="111" t="s">
        <v>390</v>
      </c>
      <c r="N363" s="27" t="s">
        <v>390</v>
      </c>
      <c r="O363" s="27" t="s">
        <v>390</v>
      </c>
      <c r="P363" s="27" t="s">
        <v>390</v>
      </c>
      <c r="Q363" s="28" t="s">
        <v>390</v>
      </c>
      <c r="R363" s="28" t="s">
        <v>390</v>
      </c>
      <c r="S363" s="112" t="s">
        <v>390</v>
      </c>
      <c r="T363" s="112" t="s">
        <v>390</v>
      </c>
      <c r="U363" s="113" t="s">
        <v>390</v>
      </c>
      <c r="V363" s="113" t="s">
        <v>390</v>
      </c>
      <c r="W363" s="28" t="s">
        <v>390</v>
      </c>
      <c r="X363" s="54" t="s">
        <v>390</v>
      </c>
    </row>
    <row r="364" spans="1:24" s="60" customFormat="1" ht="24" customHeight="1" x14ac:dyDescent="0.2">
      <c r="A364" s="51" t="s">
        <v>576</v>
      </c>
      <c r="B364" s="189" t="s">
        <v>577</v>
      </c>
      <c r="C364" s="190"/>
      <c r="D364" s="190"/>
      <c r="E364" s="190"/>
      <c r="F364" s="190"/>
      <c r="G364" s="190"/>
      <c r="H364" s="191"/>
      <c r="I364" s="52" t="s">
        <v>16</v>
      </c>
      <c r="J364" s="53" t="s">
        <v>390</v>
      </c>
      <c r="K364" s="3" t="s">
        <v>390</v>
      </c>
      <c r="L364" s="54" t="s">
        <v>390</v>
      </c>
      <c r="M364" s="111" t="s">
        <v>390</v>
      </c>
      <c r="N364" s="27" t="s">
        <v>390</v>
      </c>
      <c r="O364" s="27" t="s">
        <v>390</v>
      </c>
      <c r="P364" s="27" t="s">
        <v>390</v>
      </c>
      <c r="Q364" s="28" t="s">
        <v>390</v>
      </c>
      <c r="R364" s="28" t="s">
        <v>390</v>
      </c>
      <c r="S364" s="112" t="s">
        <v>390</v>
      </c>
      <c r="T364" s="112" t="s">
        <v>390</v>
      </c>
      <c r="U364" s="113" t="s">
        <v>390</v>
      </c>
      <c r="V364" s="113" t="s">
        <v>390</v>
      </c>
      <c r="W364" s="28" t="s">
        <v>390</v>
      </c>
      <c r="X364" s="54" t="s">
        <v>390</v>
      </c>
    </row>
    <row r="365" spans="1:24" s="60" customFormat="1" ht="12.75" hidden="1" outlineLevel="1" x14ac:dyDescent="0.2">
      <c r="A365" s="51" t="s">
        <v>578</v>
      </c>
      <c r="B365" s="211" t="s">
        <v>40</v>
      </c>
      <c r="C365" s="212"/>
      <c r="D365" s="212"/>
      <c r="E365" s="212"/>
      <c r="F365" s="212"/>
      <c r="G365" s="212"/>
      <c r="H365" s="213"/>
      <c r="I365" s="52" t="s">
        <v>16</v>
      </c>
      <c r="J365" s="53" t="s">
        <v>390</v>
      </c>
      <c r="K365" s="3" t="s">
        <v>390</v>
      </c>
      <c r="L365" s="54" t="s">
        <v>390</v>
      </c>
      <c r="M365" s="111" t="s">
        <v>390</v>
      </c>
      <c r="N365" s="27" t="s">
        <v>390</v>
      </c>
      <c r="O365" s="27" t="s">
        <v>390</v>
      </c>
      <c r="P365" s="27" t="s">
        <v>390</v>
      </c>
      <c r="Q365" s="28" t="s">
        <v>390</v>
      </c>
      <c r="R365" s="28" t="s">
        <v>390</v>
      </c>
      <c r="S365" s="112" t="s">
        <v>390</v>
      </c>
      <c r="T365" s="112" t="s">
        <v>390</v>
      </c>
      <c r="U365" s="113" t="s">
        <v>390</v>
      </c>
      <c r="V365" s="113" t="s">
        <v>390</v>
      </c>
      <c r="W365" s="28" t="s">
        <v>390</v>
      </c>
      <c r="X365" s="54" t="s">
        <v>390</v>
      </c>
    </row>
    <row r="366" spans="1:24" s="60" customFormat="1" ht="12.75" hidden="1" customHeight="1" outlineLevel="1" x14ac:dyDescent="0.2">
      <c r="A366" s="51" t="s">
        <v>579</v>
      </c>
      <c r="B366" s="211" t="s">
        <v>42</v>
      </c>
      <c r="C366" s="212"/>
      <c r="D366" s="212"/>
      <c r="E366" s="212"/>
      <c r="F366" s="212"/>
      <c r="G366" s="212"/>
      <c r="H366" s="213"/>
      <c r="I366" s="52" t="s">
        <v>16</v>
      </c>
      <c r="J366" s="53" t="s">
        <v>390</v>
      </c>
      <c r="K366" s="3" t="s">
        <v>390</v>
      </c>
      <c r="L366" s="54" t="s">
        <v>390</v>
      </c>
      <c r="M366" s="111" t="s">
        <v>390</v>
      </c>
      <c r="N366" s="27" t="s">
        <v>390</v>
      </c>
      <c r="O366" s="27" t="s">
        <v>390</v>
      </c>
      <c r="P366" s="27" t="s">
        <v>390</v>
      </c>
      <c r="Q366" s="28" t="s">
        <v>390</v>
      </c>
      <c r="R366" s="28" t="s">
        <v>390</v>
      </c>
      <c r="S366" s="112" t="s">
        <v>390</v>
      </c>
      <c r="T366" s="112" t="s">
        <v>390</v>
      </c>
      <c r="U366" s="113" t="s">
        <v>390</v>
      </c>
      <c r="V366" s="113" t="s">
        <v>390</v>
      </c>
      <c r="W366" s="28" t="s">
        <v>390</v>
      </c>
      <c r="X366" s="54" t="s">
        <v>390</v>
      </c>
    </row>
    <row r="367" spans="1:24" s="60" customFormat="1" ht="13.5" collapsed="1" thickBot="1" x14ac:dyDescent="0.25">
      <c r="A367" s="109" t="s">
        <v>580</v>
      </c>
      <c r="B367" s="273" t="s">
        <v>581</v>
      </c>
      <c r="C367" s="274"/>
      <c r="D367" s="274"/>
      <c r="E367" s="274"/>
      <c r="F367" s="274"/>
      <c r="G367" s="274"/>
      <c r="H367" s="275"/>
      <c r="I367" s="99" t="s">
        <v>582</v>
      </c>
      <c r="J367" s="55">
        <v>135</v>
      </c>
      <c r="K367" s="5">
        <v>139</v>
      </c>
      <c r="L367" s="56">
        <v>121</v>
      </c>
      <c r="M367" s="114">
        <v>130</v>
      </c>
      <c r="N367" s="115">
        <v>116</v>
      </c>
      <c r="O367" s="115">
        <v>130</v>
      </c>
      <c r="P367" s="115">
        <v>130</v>
      </c>
      <c r="Q367" s="115">
        <v>130</v>
      </c>
      <c r="R367" s="115">
        <v>130</v>
      </c>
      <c r="S367" s="115">
        <v>130</v>
      </c>
      <c r="T367" s="115">
        <v>130</v>
      </c>
      <c r="U367" s="115">
        <v>130</v>
      </c>
      <c r="V367" s="115">
        <v>130</v>
      </c>
      <c r="W367" s="115">
        <v>130</v>
      </c>
      <c r="X367" s="90">
        <v>130</v>
      </c>
    </row>
    <row r="368" spans="1:24" ht="16.5" customHeight="1" thickBot="1" x14ac:dyDescent="0.3">
      <c r="A368" s="271" t="s">
        <v>583</v>
      </c>
      <c r="B368" s="272"/>
      <c r="C368" s="272"/>
      <c r="D368" s="272"/>
      <c r="E368" s="272"/>
      <c r="F368" s="272"/>
      <c r="G368" s="272"/>
      <c r="H368" s="272"/>
      <c r="I368" s="272"/>
      <c r="J368" s="272"/>
      <c r="K368" s="272"/>
      <c r="L368" s="272"/>
      <c r="M368" s="272"/>
      <c r="N368" s="272"/>
      <c r="O368" s="272"/>
      <c r="P368" s="276"/>
      <c r="Q368" s="64"/>
      <c r="R368" s="64"/>
      <c r="S368" s="64"/>
      <c r="T368" s="64"/>
      <c r="U368" s="64"/>
      <c r="V368" s="64"/>
      <c r="W368" s="64"/>
      <c r="X368" s="87"/>
    </row>
    <row r="369" spans="1:24" s="60" customFormat="1" ht="42.75" customHeight="1" x14ac:dyDescent="0.2">
      <c r="A369" s="199" t="s">
        <v>10</v>
      </c>
      <c r="B369" s="201" t="s">
        <v>11</v>
      </c>
      <c r="C369" s="202"/>
      <c r="D369" s="202"/>
      <c r="E369" s="202"/>
      <c r="F369" s="202"/>
      <c r="G369" s="202"/>
      <c r="H369" s="203"/>
      <c r="I369" s="207" t="s">
        <v>12</v>
      </c>
      <c r="J369" s="165">
        <v>2019</v>
      </c>
      <c r="K369" s="161">
        <v>2020</v>
      </c>
      <c r="L369" s="162">
        <v>2021</v>
      </c>
      <c r="M369" s="173" t="s">
        <v>695</v>
      </c>
      <c r="N369" s="174"/>
      <c r="O369" s="173" t="s">
        <v>696</v>
      </c>
      <c r="P369" s="174"/>
      <c r="Q369" s="173" t="s">
        <v>697</v>
      </c>
      <c r="R369" s="174"/>
      <c r="S369" s="286" t="s">
        <v>700</v>
      </c>
      <c r="T369" s="287"/>
      <c r="U369" s="286" t="s">
        <v>701</v>
      </c>
      <c r="V369" s="287"/>
      <c r="W369" s="286" t="s">
        <v>692</v>
      </c>
      <c r="X369" s="288"/>
    </row>
    <row r="370" spans="1:24" s="60" customFormat="1" ht="84" x14ac:dyDescent="0.2">
      <c r="A370" s="200"/>
      <c r="B370" s="204"/>
      <c r="C370" s="205"/>
      <c r="D370" s="205"/>
      <c r="E370" s="205"/>
      <c r="F370" s="205"/>
      <c r="G370" s="205"/>
      <c r="H370" s="206"/>
      <c r="I370" s="208"/>
      <c r="J370" s="116" t="s">
        <v>703</v>
      </c>
      <c r="K370" s="117" t="s">
        <v>703</v>
      </c>
      <c r="L370" s="118" t="s">
        <v>703</v>
      </c>
      <c r="M370" s="81" t="s">
        <v>711</v>
      </c>
      <c r="N370" s="117" t="s">
        <v>703</v>
      </c>
      <c r="O370" s="81" t="s">
        <v>711</v>
      </c>
      <c r="P370" s="82" t="s">
        <v>693</v>
      </c>
      <c r="Q370" s="81" t="s">
        <v>711</v>
      </c>
      <c r="R370" s="82" t="s">
        <v>693</v>
      </c>
      <c r="S370" s="81" t="s">
        <v>711</v>
      </c>
      <c r="T370" s="82" t="s">
        <v>693</v>
      </c>
      <c r="U370" s="81" t="s">
        <v>711</v>
      </c>
      <c r="V370" s="82" t="s">
        <v>693</v>
      </c>
      <c r="W370" s="81" t="s">
        <v>711</v>
      </c>
      <c r="X370" s="139" t="s">
        <v>693</v>
      </c>
    </row>
    <row r="371" spans="1:24" s="71" customFormat="1" ht="13.5" thickBot="1" x14ac:dyDescent="0.25">
      <c r="A371" s="83">
        <v>1</v>
      </c>
      <c r="B371" s="178">
        <v>2</v>
      </c>
      <c r="C371" s="179"/>
      <c r="D371" s="179"/>
      <c r="E371" s="179"/>
      <c r="F371" s="179"/>
      <c r="G371" s="179"/>
      <c r="H371" s="180"/>
      <c r="I371" s="84">
        <v>3</v>
      </c>
      <c r="J371" s="85">
        <v>4</v>
      </c>
      <c r="K371" s="85">
        <v>5</v>
      </c>
      <c r="L371" s="86">
        <v>6</v>
      </c>
      <c r="M371" s="164">
        <v>7</v>
      </c>
      <c r="N371" s="83">
        <v>8</v>
      </c>
      <c r="O371" s="164">
        <v>9</v>
      </c>
      <c r="P371" s="83">
        <v>10</v>
      </c>
      <c r="Q371" s="85">
        <v>11</v>
      </c>
      <c r="R371" s="85">
        <v>12</v>
      </c>
      <c r="S371" s="85">
        <v>13</v>
      </c>
      <c r="T371" s="85">
        <v>14</v>
      </c>
      <c r="U371" s="85">
        <v>15</v>
      </c>
      <c r="V371" s="85">
        <v>16</v>
      </c>
      <c r="W371" s="85">
        <v>17</v>
      </c>
      <c r="X371" s="86">
        <v>18</v>
      </c>
    </row>
    <row r="372" spans="1:24" s="60" customFormat="1" ht="12.75" customHeight="1" x14ac:dyDescent="0.2">
      <c r="A372" s="280" t="s">
        <v>584</v>
      </c>
      <c r="B372" s="281"/>
      <c r="C372" s="281"/>
      <c r="D372" s="281"/>
      <c r="E372" s="281"/>
      <c r="F372" s="281"/>
      <c r="G372" s="281"/>
      <c r="H372" s="282"/>
      <c r="I372" s="91" t="s">
        <v>16</v>
      </c>
      <c r="J372" s="30">
        <f t="shared" ref="J372:V372" si="162">J373+J430</f>
        <v>40.482010000000002</v>
      </c>
      <c r="K372" s="30">
        <f t="shared" si="162"/>
        <v>49.157419239999996</v>
      </c>
      <c r="L372" s="30">
        <v>49.188723719999999</v>
      </c>
      <c r="M372" s="119">
        <f>M373+M430</f>
        <v>48.378657889999999</v>
      </c>
      <c r="N372" s="30">
        <f>N373+N430</f>
        <v>48.365566169999994</v>
      </c>
      <c r="O372" s="30">
        <f>O373+O430</f>
        <v>62.218381260000001</v>
      </c>
      <c r="P372" s="30">
        <f>P373+P430</f>
        <v>61.419381260000002</v>
      </c>
      <c r="Q372" s="30">
        <f t="shared" ref="Q372" si="163">Q373+Q430</f>
        <v>68.35517419</v>
      </c>
      <c r="R372" s="30">
        <f t="shared" si="162"/>
        <v>78.08017495</v>
      </c>
      <c r="S372" s="30">
        <f t="shared" ref="S372" si="164">S373+S430</f>
        <v>71.627850169999988</v>
      </c>
      <c r="T372" s="30">
        <f t="shared" si="162"/>
        <v>66.517021100000008</v>
      </c>
      <c r="U372" s="30">
        <f t="shared" ref="U372" si="165">U373+U430</f>
        <v>72.331312139999994</v>
      </c>
      <c r="V372" s="30">
        <f t="shared" si="162"/>
        <v>66.925307579999995</v>
      </c>
      <c r="W372" s="120">
        <f>M372+O372+Q372+S372+U372</f>
        <v>322.91137564999997</v>
      </c>
      <c r="X372" s="157">
        <f>N372+P372+R372+T372+V372</f>
        <v>321.30745106000001</v>
      </c>
    </row>
    <row r="373" spans="1:24" s="60" customFormat="1" ht="12.75" x14ac:dyDescent="0.2">
      <c r="A373" s="51" t="s">
        <v>14</v>
      </c>
      <c r="B373" s="238" t="s">
        <v>585</v>
      </c>
      <c r="C373" s="239"/>
      <c r="D373" s="239"/>
      <c r="E373" s="239"/>
      <c r="F373" s="239"/>
      <c r="G373" s="239"/>
      <c r="H373" s="240"/>
      <c r="I373" s="52" t="s">
        <v>16</v>
      </c>
      <c r="J373" s="31">
        <f t="shared" ref="J373:V373" si="166">J374+J398+J426</f>
        <v>37.227229999999999</v>
      </c>
      <c r="K373" s="31">
        <f t="shared" si="166"/>
        <v>47.366577339999999</v>
      </c>
      <c r="L373" s="31">
        <v>49.188723719999999</v>
      </c>
      <c r="M373" s="121">
        <f>M374+M398+M426</f>
        <v>48.378657889999999</v>
      </c>
      <c r="N373" s="31">
        <f>N374+N398+N426</f>
        <v>48.365566169999994</v>
      </c>
      <c r="O373" s="31">
        <f>O374+O398+O426</f>
        <v>62.218381260000001</v>
      </c>
      <c r="P373" s="31">
        <f>P374+P398+P426</f>
        <v>61.419381260000002</v>
      </c>
      <c r="Q373" s="31">
        <f t="shared" ref="Q373" si="167">Q374+Q398+Q426</f>
        <v>68.35517419</v>
      </c>
      <c r="R373" s="31">
        <f t="shared" si="166"/>
        <v>78.08017495</v>
      </c>
      <c r="S373" s="31">
        <f t="shared" ref="S373" si="168">S374+S398+S426</f>
        <v>71.627850169999988</v>
      </c>
      <c r="T373" s="31">
        <f t="shared" si="166"/>
        <v>66.517021100000008</v>
      </c>
      <c r="U373" s="31">
        <f t="shared" ref="U373" si="169">U374+U398+U426</f>
        <v>72.331312139999994</v>
      </c>
      <c r="V373" s="31">
        <f t="shared" si="166"/>
        <v>66.925307579999995</v>
      </c>
      <c r="W373" s="32">
        <f>M373+O373+Q373+S373+U373</f>
        <v>322.91137564999997</v>
      </c>
      <c r="X373" s="157">
        <f t="shared" ref="X372:X375" si="170">N373+P373+R373+T373+V373</f>
        <v>321.30745106000001</v>
      </c>
    </row>
    <row r="374" spans="1:24" s="60" customFormat="1" ht="12.75" x14ac:dyDescent="0.2">
      <c r="A374" s="51" t="s">
        <v>17</v>
      </c>
      <c r="B374" s="186" t="s">
        <v>586</v>
      </c>
      <c r="C374" s="187"/>
      <c r="D374" s="187"/>
      <c r="E374" s="187"/>
      <c r="F374" s="187"/>
      <c r="G374" s="187"/>
      <c r="H374" s="188"/>
      <c r="I374" s="52" t="s">
        <v>16</v>
      </c>
      <c r="J374" s="32">
        <v>3.31094</v>
      </c>
      <c r="K374" s="32">
        <v>10.88957218</v>
      </c>
      <c r="L374" s="32">
        <v>11.26057117</v>
      </c>
      <c r="M374" s="121">
        <f>M375</f>
        <v>13.31554824</v>
      </c>
      <c r="N374" s="31">
        <f>N375</f>
        <v>0</v>
      </c>
      <c r="O374" s="31">
        <f>O375</f>
        <v>13.348651050000001</v>
      </c>
      <c r="P374" s="31">
        <f>P375</f>
        <v>17.978341050000001</v>
      </c>
      <c r="Q374" s="31">
        <f>Q375</f>
        <v>18.462645160000001</v>
      </c>
      <c r="R374" s="31">
        <f t="shared" ref="Q374:V374" si="171">R375</f>
        <v>22.53842525</v>
      </c>
      <c r="S374" s="31">
        <f t="shared" si="171"/>
        <v>21.08987514</v>
      </c>
      <c r="T374" s="31">
        <f t="shared" si="171"/>
        <v>16.837950920000001</v>
      </c>
      <c r="U374" s="31">
        <f t="shared" si="171"/>
        <v>21.67609345</v>
      </c>
      <c r="V374" s="31">
        <f t="shared" si="171"/>
        <v>17.171089649999999</v>
      </c>
      <c r="W374" s="32">
        <f t="shared" ref="W374" si="172">M374+O374+Q374+S374+U374</f>
        <v>87.892813039999993</v>
      </c>
      <c r="X374" s="157">
        <f t="shared" si="170"/>
        <v>74.525806869999997</v>
      </c>
    </row>
    <row r="375" spans="1:24" s="60" customFormat="1" ht="24" customHeight="1" outlineLevel="1" x14ac:dyDescent="0.2">
      <c r="A375" s="51" t="s">
        <v>19</v>
      </c>
      <c r="B375" s="220" t="s">
        <v>587</v>
      </c>
      <c r="C375" s="221"/>
      <c r="D375" s="221"/>
      <c r="E375" s="221"/>
      <c r="F375" s="221"/>
      <c r="G375" s="221"/>
      <c r="H375" s="222"/>
      <c r="I375" s="52" t="s">
        <v>16</v>
      </c>
      <c r="J375" s="32">
        <v>3.31094</v>
      </c>
      <c r="K375" s="32">
        <v>10.88957218</v>
      </c>
      <c r="L375" s="32">
        <v>11.26057117</v>
      </c>
      <c r="M375" s="121">
        <f>M381</f>
        <v>13.31554824</v>
      </c>
      <c r="N375" s="31">
        <f>N381</f>
        <v>0</v>
      </c>
      <c r="O375" s="31">
        <f>O381</f>
        <v>13.348651050000001</v>
      </c>
      <c r="P375" s="31">
        <f>P381</f>
        <v>17.978341050000001</v>
      </c>
      <c r="Q375" s="31">
        <f t="shared" ref="O375:Q375" si="173">Q381</f>
        <v>18.462645160000001</v>
      </c>
      <c r="R375" s="31">
        <f t="shared" ref="R375:V375" si="174">R381</f>
        <v>22.53842525</v>
      </c>
      <c r="S375" s="31">
        <f>S381</f>
        <v>21.08987514</v>
      </c>
      <c r="T375" s="31">
        <f>T381</f>
        <v>16.837950920000001</v>
      </c>
      <c r="U375" s="31">
        <f t="shared" ref="U375" si="175">U381</f>
        <v>21.67609345</v>
      </c>
      <c r="V375" s="31">
        <f t="shared" si="174"/>
        <v>17.171089649999999</v>
      </c>
      <c r="W375" s="32">
        <f>M375+O375+Q375+S375+U375</f>
        <v>87.892813039999993</v>
      </c>
      <c r="X375" s="157">
        <f t="shared" si="170"/>
        <v>74.525806869999997</v>
      </c>
    </row>
    <row r="376" spans="1:24" s="60" customFormat="1" ht="12.75" outlineLevel="1" x14ac:dyDescent="0.2">
      <c r="A376" s="51" t="s">
        <v>588</v>
      </c>
      <c r="B376" s="226" t="s">
        <v>589</v>
      </c>
      <c r="C376" s="227"/>
      <c r="D376" s="227"/>
      <c r="E376" s="227"/>
      <c r="F376" s="227"/>
      <c r="G376" s="227"/>
      <c r="H376" s="228"/>
      <c r="I376" s="52" t="s">
        <v>16</v>
      </c>
      <c r="J376" s="32" t="s">
        <v>390</v>
      </c>
      <c r="K376" s="32" t="s">
        <v>390</v>
      </c>
      <c r="L376" s="32" t="s">
        <v>390</v>
      </c>
      <c r="M376" s="121" t="s">
        <v>390</v>
      </c>
      <c r="N376" s="31" t="s">
        <v>390</v>
      </c>
      <c r="O376" s="31" t="s">
        <v>390</v>
      </c>
      <c r="P376" s="31" t="s">
        <v>390</v>
      </c>
      <c r="Q376" s="31" t="s">
        <v>390</v>
      </c>
      <c r="R376" s="31" t="s">
        <v>390</v>
      </c>
      <c r="S376" s="31" t="s">
        <v>390</v>
      </c>
      <c r="T376" s="31" t="s">
        <v>390</v>
      </c>
      <c r="U376" s="31" t="s">
        <v>390</v>
      </c>
      <c r="V376" s="31" t="s">
        <v>390</v>
      </c>
      <c r="W376" s="32" t="s">
        <v>390</v>
      </c>
      <c r="X376" s="158" t="s">
        <v>390</v>
      </c>
    </row>
    <row r="377" spans="1:24" s="60" customFormat="1" ht="24" customHeight="1" outlineLevel="1" x14ac:dyDescent="0.2">
      <c r="A377" s="51" t="s">
        <v>590</v>
      </c>
      <c r="B377" s="277" t="s">
        <v>20</v>
      </c>
      <c r="C377" s="278"/>
      <c r="D377" s="278"/>
      <c r="E377" s="278"/>
      <c r="F377" s="278"/>
      <c r="G377" s="278"/>
      <c r="H377" s="279"/>
      <c r="I377" s="52" t="s">
        <v>16</v>
      </c>
      <c r="J377" s="32" t="s">
        <v>390</v>
      </c>
      <c r="K377" s="32" t="s">
        <v>390</v>
      </c>
      <c r="L377" s="32" t="s">
        <v>390</v>
      </c>
      <c r="M377" s="121" t="s">
        <v>390</v>
      </c>
      <c r="N377" s="31" t="s">
        <v>390</v>
      </c>
      <c r="O377" s="31" t="s">
        <v>390</v>
      </c>
      <c r="P377" s="31" t="s">
        <v>390</v>
      </c>
      <c r="Q377" s="31" t="s">
        <v>390</v>
      </c>
      <c r="R377" s="31" t="s">
        <v>390</v>
      </c>
      <c r="S377" s="31" t="s">
        <v>390</v>
      </c>
      <c r="T377" s="31" t="s">
        <v>390</v>
      </c>
      <c r="U377" s="31" t="s">
        <v>390</v>
      </c>
      <c r="V377" s="31" t="s">
        <v>390</v>
      </c>
      <c r="W377" s="32" t="s">
        <v>390</v>
      </c>
      <c r="X377" s="158" t="s">
        <v>390</v>
      </c>
    </row>
    <row r="378" spans="1:24" s="60" customFormat="1" ht="24" customHeight="1" outlineLevel="1" x14ac:dyDescent="0.2">
      <c r="A378" s="51" t="s">
        <v>591</v>
      </c>
      <c r="B378" s="277" t="s">
        <v>22</v>
      </c>
      <c r="C378" s="278"/>
      <c r="D378" s="278"/>
      <c r="E378" s="278"/>
      <c r="F378" s="278"/>
      <c r="G378" s="278"/>
      <c r="H378" s="279"/>
      <c r="I378" s="52" t="s">
        <v>16</v>
      </c>
      <c r="J378" s="32" t="s">
        <v>390</v>
      </c>
      <c r="K378" s="32" t="s">
        <v>390</v>
      </c>
      <c r="L378" s="32" t="s">
        <v>390</v>
      </c>
      <c r="M378" s="121" t="s">
        <v>390</v>
      </c>
      <c r="N378" s="31" t="s">
        <v>390</v>
      </c>
      <c r="O378" s="31" t="s">
        <v>390</v>
      </c>
      <c r="P378" s="31" t="s">
        <v>390</v>
      </c>
      <c r="Q378" s="31" t="s">
        <v>390</v>
      </c>
      <c r="R378" s="31" t="s">
        <v>390</v>
      </c>
      <c r="S378" s="31" t="s">
        <v>390</v>
      </c>
      <c r="T378" s="31" t="s">
        <v>390</v>
      </c>
      <c r="U378" s="31" t="s">
        <v>390</v>
      </c>
      <c r="V378" s="31" t="s">
        <v>390</v>
      </c>
      <c r="W378" s="32" t="s">
        <v>390</v>
      </c>
      <c r="X378" s="158" t="s">
        <v>390</v>
      </c>
    </row>
    <row r="379" spans="1:24" s="60" customFormat="1" ht="24" customHeight="1" outlineLevel="1" x14ac:dyDescent="0.2">
      <c r="A379" s="51" t="s">
        <v>592</v>
      </c>
      <c r="B379" s="277" t="s">
        <v>24</v>
      </c>
      <c r="C379" s="278"/>
      <c r="D379" s="278"/>
      <c r="E379" s="278"/>
      <c r="F379" s="278"/>
      <c r="G379" s="278"/>
      <c r="H379" s="279"/>
      <c r="I379" s="52" t="s">
        <v>16</v>
      </c>
      <c r="J379" s="32" t="s">
        <v>390</v>
      </c>
      <c r="K379" s="32" t="s">
        <v>390</v>
      </c>
      <c r="L379" s="32" t="s">
        <v>390</v>
      </c>
      <c r="M379" s="121" t="s">
        <v>390</v>
      </c>
      <c r="N379" s="31" t="s">
        <v>390</v>
      </c>
      <c r="O379" s="31" t="s">
        <v>390</v>
      </c>
      <c r="P379" s="31" t="s">
        <v>390</v>
      </c>
      <c r="Q379" s="31" t="s">
        <v>390</v>
      </c>
      <c r="R379" s="31" t="s">
        <v>390</v>
      </c>
      <c r="S379" s="31" t="s">
        <v>390</v>
      </c>
      <c r="T379" s="31" t="s">
        <v>390</v>
      </c>
      <c r="U379" s="31" t="s">
        <v>390</v>
      </c>
      <c r="V379" s="31" t="s">
        <v>390</v>
      </c>
      <c r="W379" s="32" t="s">
        <v>390</v>
      </c>
      <c r="X379" s="158" t="s">
        <v>390</v>
      </c>
    </row>
    <row r="380" spans="1:24" s="60" customFormat="1" ht="12.75" outlineLevel="1" x14ac:dyDescent="0.2">
      <c r="A380" s="51" t="s">
        <v>593</v>
      </c>
      <c r="B380" s="226" t="s">
        <v>594</v>
      </c>
      <c r="C380" s="227"/>
      <c r="D380" s="227"/>
      <c r="E380" s="227"/>
      <c r="F380" s="227"/>
      <c r="G380" s="227"/>
      <c r="H380" s="228"/>
      <c r="I380" s="52" t="s">
        <v>16</v>
      </c>
      <c r="J380" s="32" t="s">
        <v>390</v>
      </c>
      <c r="K380" s="32" t="s">
        <v>390</v>
      </c>
      <c r="L380" s="32" t="s">
        <v>390</v>
      </c>
      <c r="M380" s="121" t="s">
        <v>390</v>
      </c>
      <c r="N380" s="31" t="s">
        <v>390</v>
      </c>
      <c r="O380" s="31" t="s">
        <v>390</v>
      </c>
      <c r="P380" s="31" t="s">
        <v>390</v>
      </c>
      <c r="Q380" s="31" t="s">
        <v>390</v>
      </c>
      <c r="R380" s="31" t="s">
        <v>390</v>
      </c>
      <c r="S380" s="31" t="s">
        <v>390</v>
      </c>
      <c r="T380" s="31" t="s">
        <v>390</v>
      </c>
      <c r="U380" s="31" t="s">
        <v>390</v>
      </c>
      <c r="V380" s="31" t="s">
        <v>390</v>
      </c>
      <c r="W380" s="32" t="s">
        <v>390</v>
      </c>
      <c r="X380" s="158" t="s">
        <v>390</v>
      </c>
    </row>
    <row r="381" spans="1:24" s="60" customFormat="1" ht="12.75" outlineLevel="1" x14ac:dyDescent="0.2">
      <c r="A381" s="51" t="s">
        <v>595</v>
      </c>
      <c r="B381" s="226" t="s">
        <v>596</v>
      </c>
      <c r="C381" s="227"/>
      <c r="D381" s="227"/>
      <c r="E381" s="227"/>
      <c r="F381" s="227"/>
      <c r="G381" s="227"/>
      <c r="H381" s="228"/>
      <c r="I381" s="52" t="s">
        <v>16</v>
      </c>
      <c r="J381" s="32">
        <v>3.31094</v>
      </c>
      <c r="K381" s="32">
        <v>10.88957218</v>
      </c>
      <c r="L381" s="32">
        <v>11.26057117</v>
      </c>
      <c r="M381" s="121">
        <f>48.37865789-M398-M426</f>
        <v>13.31554824</v>
      </c>
      <c r="N381" s="31">
        <v>0</v>
      </c>
      <c r="O381" s="31">
        <v>13.348651050000001</v>
      </c>
      <c r="P381" s="31">
        <v>17.978341050000001</v>
      </c>
      <c r="Q381" s="31">
        <v>18.462645160000001</v>
      </c>
      <c r="R381" s="31">
        <v>22.53842525</v>
      </c>
      <c r="S381" s="31">
        <v>21.08987514</v>
      </c>
      <c r="T381" s="31">
        <v>16.837950920000001</v>
      </c>
      <c r="U381" s="31">
        <v>21.67609345</v>
      </c>
      <c r="V381" s="31">
        <v>17.171089649999999</v>
      </c>
      <c r="W381" s="32">
        <f>M381+O381+Q381+S381+U381</f>
        <v>87.892813039999993</v>
      </c>
      <c r="X381" s="157">
        <f>N381+P381+R381+T381+V381</f>
        <v>74.525806869999997</v>
      </c>
    </row>
    <row r="382" spans="1:24" s="60" customFormat="1" ht="12.75" outlineLevel="1" x14ac:dyDescent="0.2">
      <c r="A382" s="51" t="s">
        <v>597</v>
      </c>
      <c r="B382" s="226" t="s">
        <v>598</v>
      </c>
      <c r="C382" s="227"/>
      <c r="D382" s="227"/>
      <c r="E382" s="227"/>
      <c r="F382" s="227"/>
      <c r="G382" s="227"/>
      <c r="H382" s="228"/>
      <c r="I382" s="52" t="s">
        <v>16</v>
      </c>
      <c r="J382" s="32" t="s">
        <v>390</v>
      </c>
      <c r="K382" s="32" t="s">
        <v>390</v>
      </c>
      <c r="L382" s="32" t="s">
        <v>390</v>
      </c>
      <c r="M382" s="121" t="s">
        <v>390</v>
      </c>
      <c r="N382" s="31" t="s">
        <v>390</v>
      </c>
      <c r="O382" s="31" t="s">
        <v>390</v>
      </c>
      <c r="P382" s="31" t="s">
        <v>390</v>
      </c>
      <c r="Q382" s="32" t="s">
        <v>390</v>
      </c>
      <c r="R382" s="32" t="s">
        <v>390</v>
      </c>
      <c r="S382" s="32" t="s">
        <v>390</v>
      </c>
      <c r="T382" s="32" t="s">
        <v>390</v>
      </c>
      <c r="U382" s="32" t="s">
        <v>390</v>
      </c>
      <c r="V382" s="32" t="s">
        <v>390</v>
      </c>
      <c r="W382" s="32" t="s">
        <v>390</v>
      </c>
      <c r="X382" s="158" t="s">
        <v>390</v>
      </c>
    </row>
    <row r="383" spans="1:24" s="60" customFormat="1" ht="12.75" outlineLevel="1" x14ac:dyDescent="0.2">
      <c r="A383" s="51" t="s">
        <v>599</v>
      </c>
      <c r="B383" s="226" t="s">
        <v>600</v>
      </c>
      <c r="C383" s="227"/>
      <c r="D383" s="227"/>
      <c r="E383" s="227"/>
      <c r="F383" s="227"/>
      <c r="G383" s="227"/>
      <c r="H383" s="228"/>
      <c r="I383" s="52" t="s">
        <v>16</v>
      </c>
      <c r="J383" s="32" t="s">
        <v>390</v>
      </c>
      <c r="K383" s="32" t="s">
        <v>390</v>
      </c>
      <c r="L383" s="32" t="s">
        <v>390</v>
      </c>
      <c r="M383" s="121" t="s">
        <v>390</v>
      </c>
      <c r="N383" s="31" t="s">
        <v>390</v>
      </c>
      <c r="O383" s="31" t="s">
        <v>390</v>
      </c>
      <c r="P383" s="31" t="s">
        <v>390</v>
      </c>
      <c r="Q383" s="32" t="s">
        <v>390</v>
      </c>
      <c r="R383" s="32" t="s">
        <v>390</v>
      </c>
      <c r="S383" s="32" t="s">
        <v>390</v>
      </c>
      <c r="T383" s="32" t="s">
        <v>390</v>
      </c>
      <c r="U383" s="32" t="s">
        <v>390</v>
      </c>
      <c r="V383" s="32" t="s">
        <v>390</v>
      </c>
      <c r="W383" s="32" t="s">
        <v>390</v>
      </c>
      <c r="X383" s="158" t="s">
        <v>390</v>
      </c>
    </row>
    <row r="384" spans="1:24" s="60" customFormat="1" ht="24" customHeight="1" outlineLevel="1" x14ac:dyDescent="0.2">
      <c r="A384" s="51" t="s">
        <v>601</v>
      </c>
      <c r="B384" s="277" t="s">
        <v>602</v>
      </c>
      <c r="C384" s="278"/>
      <c r="D384" s="278"/>
      <c r="E384" s="278"/>
      <c r="F384" s="278"/>
      <c r="G384" s="278"/>
      <c r="H384" s="279"/>
      <c r="I384" s="52" t="s">
        <v>16</v>
      </c>
      <c r="J384" s="32" t="s">
        <v>390</v>
      </c>
      <c r="K384" s="32" t="s">
        <v>390</v>
      </c>
      <c r="L384" s="32" t="s">
        <v>390</v>
      </c>
      <c r="M384" s="121" t="s">
        <v>390</v>
      </c>
      <c r="N384" s="31" t="s">
        <v>390</v>
      </c>
      <c r="O384" s="31" t="s">
        <v>390</v>
      </c>
      <c r="P384" s="31" t="s">
        <v>390</v>
      </c>
      <c r="Q384" s="32" t="s">
        <v>390</v>
      </c>
      <c r="R384" s="32" t="s">
        <v>390</v>
      </c>
      <c r="S384" s="32" t="s">
        <v>390</v>
      </c>
      <c r="T384" s="32" t="s">
        <v>390</v>
      </c>
      <c r="U384" s="32" t="s">
        <v>390</v>
      </c>
      <c r="V384" s="32" t="s">
        <v>390</v>
      </c>
      <c r="W384" s="32" t="s">
        <v>390</v>
      </c>
      <c r="X384" s="158" t="s">
        <v>390</v>
      </c>
    </row>
    <row r="385" spans="1:24" s="60" customFormat="1" ht="12.75" outlineLevel="1" x14ac:dyDescent="0.2">
      <c r="A385" s="51" t="s">
        <v>603</v>
      </c>
      <c r="B385" s="283" t="s">
        <v>604</v>
      </c>
      <c r="C385" s="284"/>
      <c r="D385" s="284"/>
      <c r="E385" s="284"/>
      <c r="F385" s="284"/>
      <c r="G385" s="284"/>
      <c r="H385" s="285"/>
      <c r="I385" s="52" t="s">
        <v>16</v>
      </c>
      <c r="J385" s="32" t="s">
        <v>390</v>
      </c>
      <c r="K385" s="32" t="s">
        <v>390</v>
      </c>
      <c r="L385" s="32" t="s">
        <v>390</v>
      </c>
      <c r="M385" s="121" t="s">
        <v>390</v>
      </c>
      <c r="N385" s="31" t="s">
        <v>390</v>
      </c>
      <c r="O385" s="31" t="s">
        <v>390</v>
      </c>
      <c r="P385" s="31" t="s">
        <v>390</v>
      </c>
      <c r="Q385" s="32" t="s">
        <v>390</v>
      </c>
      <c r="R385" s="32" t="s">
        <v>390</v>
      </c>
      <c r="S385" s="32" t="s">
        <v>390</v>
      </c>
      <c r="T385" s="32" t="s">
        <v>390</v>
      </c>
      <c r="U385" s="32" t="s">
        <v>390</v>
      </c>
      <c r="V385" s="32" t="s">
        <v>390</v>
      </c>
      <c r="W385" s="32" t="s">
        <v>390</v>
      </c>
      <c r="X385" s="158" t="s">
        <v>390</v>
      </c>
    </row>
    <row r="386" spans="1:24" s="60" customFormat="1" ht="12.75" outlineLevel="1" x14ac:dyDescent="0.2">
      <c r="A386" s="51" t="s">
        <v>605</v>
      </c>
      <c r="B386" s="223" t="s">
        <v>606</v>
      </c>
      <c r="C386" s="224"/>
      <c r="D386" s="224"/>
      <c r="E386" s="224"/>
      <c r="F386" s="224"/>
      <c r="G386" s="224"/>
      <c r="H386" s="225"/>
      <c r="I386" s="52" t="s">
        <v>16</v>
      </c>
      <c r="J386" s="32" t="s">
        <v>390</v>
      </c>
      <c r="K386" s="32" t="s">
        <v>390</v>
      </c>
      <c r="L386" s="32" t="s">
        <v>390</v>
      </c>
      <c r="M386" s="121" t="s">
        <v>390</v>
      </c>
      <c r="N386" s="31" t="s">
        <v>390</v>
      </c>
      <c r="O386" s="31" t="s">
        <v>390</v>
      </c>
      <c r="P386" s="31" t="s">
        <v>390</v>
      </c>
      <c r="Q386" s="32" t="s">
        <v>390</v>
      </c>
      <c r="R386" s="32" t="s">
        <v>390</v>
      </c>
      <c r="S386" s="32" t="s">
        <v>390</v>
      </c>
      <c r="T386" s="32" t="s">
        <v>390</v>
      </c>
      <c r="U386" s="32" t="s">
        <v>390</v>
      </c>
      <c r="V386" s="32" t="s">
        <v>390</v>
      </c>
      <c r="W386" s="32" t="s">
        <v>390</v>
      </c>
      <c r="X386" s="158" t="s">
        <v>390</v>
      </c>
    </row>
    <row r="387" spans="1:24" s="60" customFormat="1" ht="12.75" outlineLevel="1" x14ac:dyDescent="0.2">
      <c r="A387" s="51" t="s">
        <v>607</v>
      </c>
      <c r="B387" s="283" t="s">
        <v>604</v>
      </c>
      <c r="C387" s="284"/>
      <c r="D387" s="284"/>
      <c r="E387" s="284"/>
      <c r="F387" s="284"/>
      <c r="G387" s="284"/>
      <c r="H387" s="285"/>
      <c r="I387" s="52" t="s">
        <v>16</v>
      </c>
      <c r="J387" s="32" t="s">
        <v>390</v>
      </c>
      <c r="K387" s="32" t="s">
        <v>390</v>
      </c>
      <c r="L387" s="32" t="s">
        <v>390</v>
      </c>
      <c r="M387" s="121" t="s">
        <v>390</v>
      </c>
      <c r="N387" s="31" t="s">
        <v>390</v>
      </c>
      <c r="O387" s="31" t="s">
        <v>390</v>
      </c>
      <c r="P387" s="31" t="s">
        <v>390</v>
      </c>
      <c r="Q387" s="32" t="s">
        <v>390</v>
      </c>
      <c r="R387" s="32" t="s">
        <v>390</v>
      </c>
      <c r="S387" s="32" t="s">
        <v>390</v>
      </c>
      <c r="T387" s="32" t="s">
        <v>390</v>
      </c>
      <c r="U387" s="32" t="s">
        <v>390</v>
      </c>
      <c r="V387" s="32" t="s">
        <v>390</v>
      </c>
      <c r="W387" s="32" t="s">
        <v>390</v>
      </c>
      <c r="X387" s="158" t="s">
        <v>390</v>
      </c>
    </row>
    <row r="388" spans="1:24" s="60" customFormat="1" ht="12.75" outlineLevel="1" x14ac:dyDescent="0.2">
      <c r="A388" s="51" t="s">
        <v>608</v>
      </c>
      <c r="B388" s="226" t="s">
        <v>609</v>
      </c>
      <c r="C388" s="227"/>
      <c r="D388" s="227"/>
      <c r="E388" s="227"/>
      <c r="F388" s="227"/>
      <c r="G388" s="227"/>
      <c r="H388" s="228"/>
      <c r="I388" s="52" t="s">
        <v>16</v>
      </c>
      <c r="J388" s="32" t="s">
        <v>390</v>
      </c>
      <c r="K388" s="32" t="s">
        <v>390</v>
      </c>
      <c r="L388" s="32" t="s">
        <v>390</v>
      </c>
      <c r="M388" s="121" t="s">
        <v>390</v>
      </c>
      <c r="N388" s="31" t="s">
        <v>390</v>
      </c>
      <c r="O388" s="31" t="s">
        <v>390</v>
      </c>
      <c r="P388" s="31" t="s">
        <v>390</v>
      </c>
      <c r="Q388" s="32" t="s">
        <v>390</v>
      </c>
      <c r="R388" s="32" t="s">
        <v>390</v>
      </c>
      <c r="S388" s="32" t="s">
        <v>390</v>
      </c>
      <c r="T388" s="32" t="s">
        <v>390</v>
      </c>
      <c r="U388" s="32" t="s">
        <v>390</v>
      </c>
      <c r="V388" s="32" t="s">
        <v>390</v>
      </c>
      <c r="W388" s="32" t="s">
        <v>390</v>
      </c>
      <c r="X388" s="158" t="s">
        <v>390</v>
      </c>
    </row>
    <row r="389" spans="1:24" s="60" customFormat="1" ht="12.75" outlineLevel="1" x14ac:dyDescent="0.2">
      <c r="A389" s="51" t="s">
        <v>610</v>
      </c>
      <c r="B389" s="226" t="s">
        <v>418</v>
      </c>
      <c r="C389" s="227"/>
      <c r="D389" s="227"/>
      <c r="E389" s="227"/>
      <c r="F389" s="227"/>
      <c r="G389" s="227"/>
      <c r="H389" s="228"/>
      <c r="I389" s="52" t="s">
        <v>16</v>
      </c>
      <c r="J389" s="32" t="s">
        <v>390</v>
      </c>
      <c r="K389" s="32" t="s">
        <v>390</v>
      </c>
      <c r="L389" s="32" t="s">
        <v>390</v>
      </c>
      <c r="M389" s="121" t="s">
        <v>390</v>
      </c>
      <c r="N389" s="31" t="s">
        <v>390</v>
      </c>
      <c r="O389" s="31" t="s">
        <v>390</v>
      </c>
      <c r="P389" s="31" t="s">
        <v>390</v>
      </c>
      <c r="Q389" s="32" t="s">
        <v>390</v>
      </c>
      <c r="R389" s="32" t="s">
        <v>390</v>
      </c>
      <c r="S389" s="32" t="s">
        <v>390</v>
      </c>
      <c r="T389" s="32" t="s">
        <v>390</v>
      </c>
      <c r="U389" s="32" t="s">
        <v>390</v>
      </c>
      <c r="V389" s="32" t="s">
        <v>390</v>
      </c>
      <c r="W389" s="32" t="s">
        <v>390</v>
      </c>
      <c r="X389" s="158" t="s">
        <v>390</v>
      </c>
    </row>
    <row r="390" spans="1:24" s="60" customFormat="1" ht="24" customHeight="1" outlineLevel="1" x14ac:dyDescent="0.2">
      <c r="A390" s="51" t="s">
        <v>611</v>
      </c>
      <c r="B390" s="265" t="s">
        <v>612</v>
      </c>
      <c r="C390" s="266"/>
      <c r="D390" s="266"/>
      <c r="E390" s="266"/>
      <c r="F390" s="266"/>
      <c r="G390" s="266"/>
      <c r="H390" s="267"/>
      <c r="I390" s="52" t="s">
        <v>16</v>
      </c>
      <c r="J390" s="32" t="s">
        <v>390</v>
      </c>
      <c r="K390" s="32" t="s">
        <v>390</v>
      </c>
      <c r="L390" s="32" t="s">
        <v>390</v>
      </c>
      <c r="M390" s="121" t="s">
        <v>390</v>
      </c>
      <c r="N390" s="31" t="s">
        <v>390</v>
      </c>
      <c r="O390" s="31" t="s">
        <v>390</v>
      </c>
      <c r="P390" s="31" t="s">
        <v>390</v>
      </c>
      <c r="Q390" s="32" t="s">
        <v>390</v>
      </c>
      <c r="R390" s="32" t="s">
        <v>390</v>
      </c>
      <c r="S390" s="32" t="s">
        <v>390</v>
      </c>
      <c r="T390" s="32" t="s">
        <v>390</v>
      </c>
      <c r="U390" s="32" t="s">
        <v>390</v>
      </c>
      <c r="V390" s="32" t="s">
        <v>390</v>
      </c>
      <c r="W390" s="32" t="s">
        <v>390</v>
      </c>
      <c r="X390" s="158" t="s">
        <v>390</v>
      </c>
    </row>
    <row r="391" spans="1:24" s="60" customFormat="1" ht="12.75" customHeight="1" outlineLevel="1" x14ac:dyDescent="0.2">
      <c r="A391" s="51" t="s">
        <v>613</v>
      </c>
      <c r="B391" s="223" t="s">
        <v>40</v>
      </c>
      <c r="C391" s="224"/>
      <c r="D391" s="224"/>
      <c r="E391" s="224"/>
      <c r="F391" s="224"/>
      <c r="G391" s="224"/>
      <c r="H391" s="225"/>
      <c r="I391" s="52" t="s">
        <v>16</v>
      </c>
      <c r="J391" s="32" t="s">
        <v>390</v>
      </c>
      <c r="K391" s="32" t="s">
        <v>390</v>
      </c>
      <c r="L391" s="32" t="s">
        <v>390</v>
      </c>
      <c r="M391" s="121" t="s">
        <v>390</v>
      </c>
      <c r="N391" s="31" t="s">
        <v>390</v>
      </c>
      <c r="O391" s="31" t="s">
        <v>390</v>
      </c>
      <c r="P391" s="31" t="s">
        <v>390</v>
      </c>
      <c r="Q391" s="32" t="s">
        <v>390</v>
      </c>
      <c r="R391" s="32" t="s">
        <v>390</v>
      </c>
      <c r="S391" s="32" t="s">
        <v>390</v>
      </c>
      <c r="T391" s="32" t="s">
        <v>390</v>
      </c>
      <c r="U391" s="32" t="s">
        <v>390</v>
      </c>
      <c r="V391" s="32" t="s">
        <v>390</v>
      </c>
      <c r="W391" s="32" t="s">
        <v>390</v>
      </c>
      <c r="X391" s="158" t="s">
        <v>390</v>
      </c>
    </row>
    <row r="392" spans="1:24" s="60" customFormat="1" ht="12.75" customHeight="1" outlineLevel="1" x14ac:dyDescent="0.2">
      <c r="A392" s="51" t="s">
        <v>614</v>
      </c>
      <c r="B392" s="223" t="s">
        <v>42</v>
      </c>
      <c r="C392" s="224"/>
      <c r="D392" s="224"/>
      <c r="E392" s="224"/>
      <c r="F392" s="224"/>
      <c r="G392" s="224"/>
      <c r="H392" s="225"/>
      <c r="I392" s="52" t="s">
        <v>16</v>
      </c>
      <c r="J392" s="32" t="s">
        <v>390</v>
      </c>
      <c r="K392" s="32" t="s">
        <v>390</v>
      </c>
      <c r="L392" s="32" t="s">
        <v>390</v>
      </c>
      <c r="M392" s="121" t="s">
        <v>390</v>
      </c>
      <c r="N392" s="31" t="s">
        <v>390</v>
      </c>
      <c r="O392" s="31" t="s">
        <v>390</v>
      </c>
      <c r="P392" s="31" t="s">
        <v>390</v>
      </c>
      <c r="Q392" s="32" t="s">
        <v>390</v>
      </c>
      <c r="R392" s="32" t="s">
        <v>390</v>
      </c>
      <c r="S392" s="32" t="s">
        <v>390</v>
      </c>
      <c r="T392" s="32" t="s">
        <v>390</v>
      </c>
      <c r="U392" s="32" t="s">
        <v>390</v>
      </c>
      <c r="V392" s="32" t="s">
        <v>390</v>
      </c>
      <c r="W392" s="32" t="s">
        <v>390</v>
      </c>
      <c r="X392" s="158" t="s">
        <v>390</v>
      </c>
    </row>
    <row r="393" spans="1:24" s="60" customFormat="1" ht="24" customHeight="1" outlineLevel="1" x14ac:dyDescent="0.2">
      <c r="A393" s="51" t="s">
        <v>21</v>
      </c>
      <c r="B393" s="220" t="s">
        <v>615</v>
      </c>
      <c r="C393" s="221"/>
      <c r="D393" s="221"/>
      <c r="E393" s="221"/>
      <c r="F393" s="221"/>
      <c r="G393" s="221"/>
      <c r="H393" s="222"/>
      <c r="I393" s="52" t="s">
        <v>16</v>
      </c>
      <c r="J393" s="32" t="s">
        <v>390</v>
      </c>
      <c r="K393" s="32" t="s">
        <v>390</v>
      </c>
      <c r="L393" s="32" t="s">
        <v>390</v>
      </c>
      <c r="M393" s="121" t="s">
        <v>390</v>
      </c>
      <c r="N393" s="31" t="s">
        <v>390</v>
      </c>
      <c r="O393" s="31" t="s">
        <v>390</v>
      </c>
      <c r="P393" s="31" t="s">
        <v>390</v>
      </c>
      <c r="Q393" s="32" t="s">
        <v>390</v>
      </c>
      <c r="R393" s="32" t="s">
        <v>390</v>
      </c>
      <c r="S393" s="32" t="s">
        <v>390</v>
      </c>
      <c r="T393" s="32" t="s">
        <v>390</v>
      </c>
      <c r="U393" s="32" t="s">
        <v>390</v>
      </c>
      <c r="V393" s="32" t="s">
        <v>390</v>
      </c>
      <c r="W393" s="32" t="s">
        <v>390</v>
      </c>
      <c r="X393" s="158" t="s">
        <v>390</v>
      </c>
    </row>
    <row r="394" spans="1:24" s="60" customFormat="1" ht="24" customHeight="1" outlineLevel="1" x14ac:dyDescent="0.2">
      <c r="A394" s="51" t="s">
        <v>616</v>
      </c>
      <c r="B394" s="265" t="s">
        <v>20</v>
      </c>
      <c r="C394" s="266"/>
      <c r="D394" s="266"/>
      <c r="E394" s="266"/>
      <c r="F394" s="266"/>
      <c r="G394" s="266"/>
      <c r="H394" s="267"/>
      <c r="I394" s="52" t="s">
        <v>16</v>
      </c>
      <c r="J394" s="32" t="s">
        <v>390</v>
      </c>
      <c r="K394" s="32" t="s">
        <v>390</v>
      </c>
      <c r="L394" s="32" t="s">
        <v>390</v>
      </c>
      <c r="M394" s="121" t="s">
        <v>390</v>
      </c>
      <c r="N394" s="31" t="s">
        <v>390</v>
      </c>
      <c r="O394" s="31" t="s">
        <v>390</v>
      </c>
      <c r="P394" s="31" t="s">
        <v>390</v>
      </c>
      <c r="Q394" s="32" t="s">
        <v>390</v>
      </c>
      <c r="R394" s="32" t="s">
        <v>390</v>
      </c>
      <c r="S394" s="32" t="s">
        <v>390</v>
      </c>
      <c r="T394" s="32" t="s">
        <v>390</v>
      </c>
      <c r="U394" s="32" t="s">
        <v>390</v>
      </c>
      <c r="V394" s="32" t="s">
        <v>390</v>
      </c>
      <c r="W394" s="32" t="s">
        <v>390</v>
      </c>
      <c r="X394" s="158" t="s">
        <v>390</v>
      </c>
    </row>
    <row r="395" spans="1:24" s="60" customFormat="1" ht="24" customHeight="1" outlineLevel="1" x14ac:dyDescent="0.2">
      <c r="A395" s="51" t="s">
        <v>617</v>
      </c>
      <c r="B395" s="265" t="s">
        <v>22</v>
      </c>
      <c r="C395" s="266"/>
      <c r="D395" s="266"/>
      <c r="E395" s="266"/>
      <c r="F395" s="266"/>
      <c r="G395" s="266"/>
      <c r="H395" s="267"/>
      <c r="I395" s="52" t="s">
        <v>16</v>
      </c>
      <c r="J395" s="32" t="s">
        <v>390</v>
      </c>
      <c r="K395" s="32" t="s">
        <v>390</v>
      </c>
      <c r="L395" s="32" t="s">
        <v>390</v>
      </c>
      <c r="M395" s="121" t="s">
        <v>390</v>
      </c>
      <c r="N395" s="31" t="s">
        <v>390</v>
      </c>
      <c r="O395" s="31" t="s">
        <v>390</v>
      </c>
      <c r="P395" s="31" t="s">
        <v>390</v>
      </c>
      <c r="Q395" s="32" t="s">
        <v>390</v>
      </c>
      <c r="R395" s="32" t="s">
        <v>390</v>
      </c>
      <c r="S395" s="32" t="s">
        <v>390</v>
      </c>
      <c r="T395" s="32" t="s">
        <v>390</v>
      </c>
      <c r="U395" s="32" t="s">
        <v>390</v>
      </c>
      <c r="V395" s="32" t="s">
        <v>390</v>
      </c>
      <c r="W395" s="32" t="s">
        <v>390</v>
      </c>
      <c r="X395" s="158" t="s">
        <v>390</v>
      </c>
    </row>
    <row r="396" spans="1:24" s="60" customFormat="1" ht="24" customHeight="1" outlineLevel="1" x14ac:dyDescent="0.2">
      <c r="A396" s="51" t="s">
        <v>618</v>
      </c>
      <c r="B396" s="265" t="s">
        <v>24</v>
      </c>
      <c r="C396" s="266"/>
      <c r="D396" s="266"/>
      <c r="E396" s="266"/>
      <c r="F396" s="266"/>
      <c r="G396" s="266"/>
      <c r="H396" s="267"/>
      <c r="I396" s="52" t="s">
        <v>16</v>
      </c>
      <c r="J396" s="32" t="s">
        <v>390</v>
      </c>
      <c r="K396" s="32" t="s">
        <v>390</v>
      </c>
      <c r="L396" s="32" t="s">
        <v>390</v>
      </c>
      <c r="M396" s="121" t="s">
        <v>390</v>
      </c>
      <c r="N396" s="31" t="s">
        <v>390</v>
      </c>
      <c r="O396" s="31" t="s">
        <v>390</v>
      </c>
      <c r="P396" s="31" t="s">
        <v>390</v>
      </c>
      <c r="Q396" s="32" t="s">
        <v>390</v>
      </c>
      <c r="R396" s="32" t="s">
        <v>390</v>
      </c>
      <c r="S396" s="32" t="s">
        <v>390</v>
      </c>
      <c r="T396" s="32" t="s">
        <v>390</v>
      </c>
      <c r="U396" s="32" t="s">
        <v>390</v>
      </c>
      <c r="V396" s="32" t="s">
        <v>390</v>
      </c>
      <c r="W396" s="32" t="s">
        <v>390</v>
      </c>
      <c r="X396" s="158" t="s">
        <v>390</v>
      </c>
    </row>
    <row r="397" spans="1:24" s="60" customFormat="1" ht="12.75" outlineLevel="1" x14ac:dyDescent="0.2">
      <c r="A397" s="51" t="s">
        <v>23</v>
      </c>
      <c r="B397" s="211" t="s">
        <v>619</v>
      </c>
      <c r="C397" s="212"/>
      <c r="D397" s="212"/>
      <c r="E397" s="212"/>
      <c r="F397" s="212"/>
      <c r="G397" s="212"/>
      <c r="H397" s="213"/>
      <c r="I397" s="52" t="s">
        <v>16</v>
      </c>
      <c r="J397" s="32" t="s">
        <v>390</v>
      </c>
      <c r="K397" s="32" t="s">
        <v>390</v>
      </c>
      <c r="L397" s="32" t="s">
        <v>390</v>
      </c>
      <c r="M397" s="121" t="s">
        <v>390</v>
      </c>
      <c r="N397" s="31" t="s">
        <v>390</v>
      </c>
      <c r="O397" s="31" t="s">
        <v>390</v>
      </c>
      <c r="P397" s="31" t="s">
        <v>390</v>
      </c>
      <c r="Q397" s="32" t="s">
        <v>390</v>
      </c>
      <c r="R397" s="32" t="s">
        <v>390</v>
      </c>
      <c r="S397" s="32" t="s">
        <v>390</v>
      </c>
      <c r="T397" s="32" t="s">
        <v>390</v>
      </c>
      <c r="U397" s="32" t="s">
        <v>390</v>
      </c>
      <c r="V397" s="32" t="s">
        <v>390</v>
      </c>
      <c r="W397" s="32" t="s">
        <v>390</v>
      </c>
      <c r="X397" s="158" t="s">
        <v>390</v>
      </c>
    </row>
    <row r="398" spans="1:24" s="60" customFormat="1" ht="12.75" x14ac:dyDescent="0.2">
      <c r="A398" s="51" t="s">
        <v>25</v>
      </c>
      <c r="B398" s="186" t="s">
        <v>620</v>
      </c>
      <c r="C398" s="187"/>
      <c r="D398" s="187"/>
      <c r="E398" s="187"/>
      <c r="F398" s="187"/>
      <c r="G398" s="187"/>
      <c r="H398" s="188"/>
      <c r="I398" s="52" t="s">
        <v>16</v>
      </c>
      <c r="J398" s="32">
        <v>27.711290000000002</v>
      </c>
      <c r="K398" s="32">
        <v>28.686559460000002</v>
      </c>
      <c r="L398" s="32">
        <v>29.831472519999998</v>
      </c>
      <c r="M398" s="121">
        <f>M399</f>
        <v>27</v>
      </c>
      <c r="N398" s="31">
        <f>N399</f>
        <v>40.892397799999998</v>
      </c>
      <c r="O398" s="31">
        <f>O399</f>
        <v>38.5</v>
      </c>
      <c r="P398" s="31">
        <v>33.870310000000003</v>
      </c>
      <c r="Q398" s="31">
        <v>38.5</v>
      </c>
      <c r="R398" s="31">
        <f>R399</f>
        <v>44</v>
      </c>
      <c r="S398" s="31">
        <v>38.6</v>
      </c>
      <c r="T398" s="31">
        <v>38.6</v>
      </c>
      <c r="U398" s="32">
        <v>38.6</v>
      </c>
      <c r="V398" s="32">
        <v>38.6</v>
      </c>
      <c r="W398" s="32">
        <f>M398+O398+Q398+S398+U398</f>
        <v>181.2</v>
      </c>
      <c r="X398" s="157">
        <f t="shared" ref="X398:X399" si="176">N398+P398+R398+T398+V398</f>
        <v>195.9627078</v>
      </c>
    </row>
    <row r="399" spans="1:24" s="60" customFormat="1" ht="12.75" outlineLevel="1" x14ac:dyDescent="0.2">
      <c r="A399" s="51" t="s">
        <v>621</v>
      </c>
      <c r="B399" s="211" t="s">
        <v>622</v>
      </c>
      <c r="C399" s="212"/>
      <c r="D399" s="212"/>
      <c r="E399" s="212"/>
      <c r="F399" s="212"/>
      <c r="G399" s="212"/>
      <c r="H399" s="213"/>
      <c r="I399" s="52" t="s">
        <v>16</v>
      </c>
      <c r="J399" s="32">
        <v>27.711290000000002</v>
      </c>
      <c r="K399" s="32">
        <v>28.686559460000002</v>
      </c>
      <c r="L399" s="32">
        <v>29.831472519999998</v>
      </c>
      <c r="M399" s="121">
        <v>27</v>
      </c>
      <c r="N399" s="31">
        <f>N405</f>
        <v>40.892397799999998</v>
      </c>
      <c r="O399" s="31">
        <v>38.5</v>
      </c>
      <c r="P399" s="31">
        <v>33.870310000000003</v>
      </c>
      <c r="Q399" s="31">
        <v>38.5</v>
      </c>
      <c r="R399" s="31">
        <f>R405</f>
        <v>44</v>
      </c>
      <c r="S399" s="31">
        <v>38.6</v>
      </c>
      <c r="T399" s="31">
        <v>38.6</v>
      </c>
      <c r="U399" s="32">
        <v>38.6</v>
      </c>
      <c r="V399" s="32">
        <v>38.6</v>
      </c>
      <c r="W399" s="32">
        <f>M399+O399+Q399+S399+U399</f>
        <v>181.2</v>
      </c>
      <c r="X399" s="157">
        <f t="shared" si="176"/>
        <v>195.9627078</v>
      </c>
    </row>
    <row r="400" spans="1:24" s="60" customFormat="1" ht="12.75" outlineLevel="1" x14ac:dyDescent="0.2">
      <c r="A400" s="51" t="s">
        <v>623</v>
      </c>
      <c r="B400" s="226" t="s">
        <v>624</v>
      </c>
      <c r="C400" s="227"/>
      <c r="D400" s="227"/>
      <c r="E400" s="227"/>
      <c r="F400" s="227"/>
      <c r="G400" s="227"/>
      <c r="H400" s="228"/>
      <c r="I400" s="52" t="s">
        <v>16</v>
      </c>
      <c r="J400" s="32" t="s">
        <v>390</v>
      </c>
      <c r="K400" s="32" t="s">
        <v>390</v>
      </c>
      <c r="L400" s="32" t="s">
        <v>390</v>
      </c>
      <c r="M400" s="121" t="s">
        <v>390</v>
      </c>
      <c r="N400" s="31" t="s">
        <v>390</v>
      </c>
      <c r="O400" s="31" t="s">
        <v>390</v>
      </c>
      <c r="P400" s="31" t="s">
        <v>390</v>
      </c>
      <c r="Q400" s="31" t="s">
        <v>390</v>
      </c>
      <c r="R400" s="31" t="s">
        <v>390</v>
      </c>
      <c r="S400" s="31" t="s">
        <v>390</v>
      </c>
      <c r="T400" s="31" t="s">
        <v>390</v>
      </c>
      <c r="U400" s="32" t="s">
        <v>390</v>
      </c>
      <c r="V400" s="32" t="s">
        <v>390</v>
      </c>
      <c r="W400" s="32" t="s">
        <v>390</v>
      </c>
      <c r="X400" s="158" t="s">
        <v>390</v>
      </c>
    </row>
    <row r="401" spans="1:24" s="60" customFormat="1" ht="24" customHeight="1" outlineLevel="1" x14ac:dyDescent="0.2">
      <c r="A401" s="51" t="s">
        <v>625</v>
      </c>
      <c r="B401" s="265" t="s">
        <v>20</v>
      </c>
      <c r="C401" s="266"/>
      <c r="D401" s="266"/>
      <c r="E401" s="266"/>
      <c r="F401" s="266"/>
      <c r="G401" s="266"/>
      <c r="H401" s="267"/>
      <c r="I401" s="52" t="s">
        <v>16</v>
      </c>
      <c r="J401" s="32" t="s">
        <v>390</v>
      </c>
      <c r="K401" s="32" t="s">
        <v>390</v>
      </c>
      <c r="L401" s="32" t="s">
        <v>390</v>
      </c>
      <c r="M401" s="121" t="s">
        <v>390</v>
      </c>
      <c r="N401" s="31" t="s">
        <v>390</v>
      </c>
      <c r="O401" s="31" t="s">
        <v>390</v>
      </c>
      <c r="P401" s="31" t="s">
        <v>390</v>
      </c>
      <c r="Q401" s="31" t="s">
        <v>390</v>
      </c>
      <c r="R401" s="31" t="s">
        <v>390</v>
      </c>
      <c r="S401" s="31" t="s">
        <v>390</v>
      </c>
      <c r="T401" s="31" t="s">
        <v>390</v>
      </c>
      <c r="U401" s="32" t="s">
        <v>390</v>
      </c>
      <c r="V401" s="32" t="s">
        <v>390</v>
      </c>
      <c r="W401" s="32" t="s">
        <v>390</v>
      </c>
      <c r="X401" s="158" t="s">
        <v>390</v>
      </c>
    </row>
    <row r="402" spans="1:24" s="60" customFormat="1" ht="24" customHeight="1" outlineLevel="1" x14ac:dyDescent="0.2">
      <c r="A402" s="51" t="s">
        <v>626</v>
      </c>
      <c r="B402" s="265" t="s">
        <v>22</v>
      </c>
      <c r="C402" s="266"/>
      <c r="D402" s="266"/>
      <c r="E402" s="266"/>
      <c r="F402" s="266"/>
      <c r="G402" s="266"/>
      <c r="H402" s="267"/>
      <c r="I402" s="52" t="s">
        <v>16</v>
      </c>
      <c r="J402" s="32" t="s">
        <v>390</v>
      </c>
      <c r="K402" s="32" t="s">
        <v>390</v>
      </c>
      <c r="L402" s="32" t="s">
        <v>390</v>
      </c>
      <c r="M402" s="121" t="s">
        <v>390</v>
      </c>
      <c r="N402" s="31" t="s">
        <v>390</v>
      </c>
      <c r="O402" s="31" t="s">
        <v>390</v>
      </c>
      <c r="P402" s="31" t="s">
        <v>390</v>
      </c>
      <c r="Q402" s="31" t="s">
        <v>390</v>
      </c>
      <c r="R402" s="31" t="s">
        <v>390</v>
      </c>
      <c r="S402" s="31" t="s">
        <v>390</v>
      </c>
      <c r="T402" s="31" t="s">
        <v>390</v>
      </c>
      <c r="U402" s="32" t="s">
        <v>390</v>
      </c>
      <c r="V402" s="32" t="s">
        <v>390</v>
      </c>
      <c r="W402" s="32" t="s">
        <v>390</v>
      </c>
      <c r="X402" s="158" t="s">
        <v>390</v>
      </c>
    </row>
    <row r="403" spans="1:24" s="60" customFormat="1" ht="24" customHeight="1" outlineLevel="1" x14ac:dyDescent="0.2">
      <c r="A403" s="51" t="s">
        <v>627</v>
      </c>
      <c r="B403" s="265" t="s">
        <v>24</v>
      </c>
      <c r="C403" s="266"/>
      <c r="D403" s="266"/>
      <c r="E403" s="266"/>
      <c r="F403" s="266"/>
      <c r="G403" s="266"/>
      <c r="H403" s="267"/>
      <c r="I403" s="52" t="s">
        <v>16</v>
      </c>
      <c r="J403" s="32" t="s">
        <v>390</v>
      </c>
      <c r="K403" s="32" t="s">
        <v>390</v>
      </c>
      <c r="L403" s="32" t="s">
        <v>390</v>
      </c>
      <c r="M403" s="121" t="s">
        <v>390</v>
      </c>
      <c r="N403" s="31" t="s">
        <v>390</v>
      </c>
      <c r="O403" s="31" t="s">
        <v>390</v>
      </c>
      <c r="P403" s="31" t="s">
        <v>390</v>
      </c>
      <c r="Q403" s="31" t="s">
        <v>390</v>
      </c>
      <c r="R403" s="31" t="s">
        <v>390</v>
      </c>
      <c r="S403" s="31" t="s">
        <v>390</v>
      </c>
      <c r="T403" s="31" t="s">
        <v>390</v>
      </c>
      <c r="U403" s="32" t="s">
        <v>390</v>
      </c>
      <c r="V403" s="32" t="s">
        <v>390</v>
      </c>
      <c r="W403" s="32" t="s">
        <v>390</v>
      </c>
      <c r="X403" s="158" t="s">
        <v>390</v>
      </c>
    </row>
    <row r="404" spans="1:24" s="60" customFormat="1" ht="12.75" outlineLevel="1" x14ac:dyDescent="0.2">
      <c r="A404" s="51" t="s">
        <v>628</v>
      </c>
      <c r="B404" s="226" t="s">
        <v>404</v>
      </c>
      <c r="C404" s="227"/>
      <c r="D404" s="227"/>
      <c r="E404" s="227"/>
      <c r="F404" s="227"/>
      <c r="G404" s="227"/>
      <c r="H404" s="228"/>
      <c r="I404" s="52" t="s">
        <v>16</v>
      </c>
      <c r="J404" s="32" t="s">
        <v>390</v>
      </c>
      <c r="K404" s="32" t="s">
        <v>390</v>
      </c>
      <c r="L404" s="32" t="s">
        <v>390</v>
      </c>
      <c r="M404" s="121" t="s">
        <v>390</v>
      </c>
      <c r="N404" s="31" t="s">
        <v>390</v>
      </c>
      <c r="O404" s="31" t="s">
        <v>390</v>
      </c>
      <c r="P404" s="31" t="s">
        <v>390</v>
      </c>
      <c r="Q404" s="31" t="s">
        <v>390</v>
      </c>
      <c r="R404" s="31" t="s">
        <v>390</v>
      </c>
      <c r="S404" s="31" t="s">
        <v>390</v>
      </c>
      <c r="T404" s="31" t="s">
        <v>390</v>
      </c>
      <c r="U404" s="32" t="s">
        <v>390</v>
      </c>
      <c r="V404" s="32" t="s">
        <v>390</v>
      </c>
      <c r="W404" s="31" t="s">
        <v>390</v>
      </c>
      <c r="X404" s="159" t="s">
        <v>390</v>
      </c>
    </row>
    <row r="405" spans="1:24" s="60" customFormat="1" ht="12.75" outlineLevel="1" x14ac:dyDescent="0.2">
      <c r="A405" s="51" t="s">
        <v>629</v>
      </c>
      <c r="B405" s="226" t="s">
        <v>407</v>
      </c>
      <c r="C405" s="227"/>
      <c r="D405" s="227"/>
      <c r="E405" s="227"/>
      <c r="F405" s="227"/>
      <c r="G405" s="227"/>
      <c r="H405" s="228"/>
      <c r="I405" s="52" t="s">
        <v>16</v>
      </c>
      <c r="J405" s="32">
        <v>27.711290000000002</v>
      </c>
      <c r="K405" s="32">
        <v>28.686559460000002</v>
      </c>
      <c r="L405" s="32">
        <v>29.831472519999998</v>
      </c>
      <c r="M405" s="121">
        <v>27</v>
      </c>
      <c r="N405" s="31">
        <v>40.892397799999998</v>
      </c>
      <c r="O405" s="31">
        <v>38.5</v>
      </c>
      <c r="P405" s="31">
        <v>33.870310000000003</v>
      </c>
      <c r="Q405" s="31">
        <v>38.5</v>
      </c>
      <c r="R405" s="31">
        <v>44</v>
      </c>
      <c r="S405" s="31">
        <v>38.6</v>
      </c>
      <c r="T405" s="31">
        <v>38.6</v>
      </c>
      <c r="U405" s="32">
        <v>38.6</v>
      </c>
      <c r="V405" s="32">
        <v>38.6</v>
      </c>
      <c r="W405" s="32">
        <f>M405+O405+Q405+S405+U405</f>
        <v>181.2</v>
      </c>
      <c r="X405" s="157">
        <f>N405+P405+R405+T405+V405</f>
        <v>195.9627078</v>
      </c>
    </row>
    <row r="406" spans="1:24" s="60" customFormat="1" ht="12.75" outlineLevel="1" x14ac:dyDescent="0.2">
      <c r="A406" s="51" t="s">
        <v>630</v>
      </c>
      <c r="B406" s="226" t="s">
        <v>410</v>
      </c>
      <c r="C406" s="227"/>
      <c r="D406" s="227"/>
      <c r="E406" s="227"/>
      <c r="F406" s="227"/>
      <c r="G406" s="227"/>
      <c r="H406" s="228"/>
      <c r="I406" s="52" t="s">
        <v>16</v>
      </c>
      <c r="J406" s="32" t="s">
        <v>390</v>
      </c>
      <c r="K406" s="32" t="s">
        <v>390</v>
      </c>
      <c r="L406" s="32" t="s">
        <v>390</v>
      </c>
      <c r="M406" s="121" t="s">
        <v>390</v>
      </c>
      <c r="N406" s="31" t="s">
        <v>390</v>
      </c>
      <c r="O406" s="31" t="s">
        <v>390</v>
      </c>
      <c r="P406" s="31" t="s">
        <v>390</v>
      </c>
      <c r="Q406" s="32" t="s">
        <v>390</v>
      </c>
      <c r="R406" s="32" t="s">
        <v>390</v>
      </c>
      <c r="S406" s="32" t="s">
        <v>390</v>
      </c>
      <c r="T406" s="32" t="s">
        <v>390</v>
      </c>
      <c r="U406" s="32" t="s">
        <v>390</v>
      </c>
      <c r="V406" s="32" t="s">
        <v>390</v>
      </c>
      <c r="W406" s="32" t="s">
        <v>390</v>
      </c>
      <c r="X406" s="158" t="s">
        <v>390</v>
      </c>
    </row>
    <row r="407" spans="1:24" s="60" customFormat="1" ht="12.75" outlineLevel="1" x14ac:dyDescent="0.2">
      <c r="A407" s="51" t="s">
        <v>631</v>
      </c>
      <c r="B407" s="226" t="s">
        <v>416</v>
      </c>
      <c r="C407" s="227"/>
      <c r="D407" s="227"/>
      <c r="E407" s="227"/>
      <c r="F407" s="227"/>
      <c r="G407" s="227"/>
      <c r="H407" s="228"/>
      <c r="I407" s="52" t="s">
        <v>16</v>
      </c>
      <c r="J407" s="32" t="s">
        <v>390</v>
      </c>
      <c r="K407" s="32" t="s">
        <v>390</v>
      </c>
      <c r="L407" s="32" t="s">
        <v>390</v>
      </c>
      <c r="M407" s="121" t="s">
        <v>390</v>
      </c>
      <c r="N407" s="31" t="s">
        <v>390</v>
      </c>
      <c r="O407" s="31" t="s">
        <v>390</v>
      </c>
      <c r="P407" s="31" t="s">
        <v>390</v>
      </c>
      <c r="Q407" s="32" t="s">
        <v>390</v>
      </c>
      <c r="R407" s="32" t="s">
        <v>390</v>
      </c>
      <c r="S407" s="32" t="s">
        <v>390</v>
      </c>
      <c r="T407" s="32" t="s">
        <v>390</v>
      </c>
      <c r="U407" s="32" t="s">
        <v>390</v>
      </c>
      <c r="V407" s="32" t="s">
        <v>390</v>
      </c>
      <c r="W407" s="32" t="s">
        <v>390</v>
      </c>
      <c r="X407" s="158" t="s">
        <v>390</v>
      </c>
    </row>
    <row r="408" spans="1:24" s="60" customFormat="1" ht="12.75" outlineLevel="1" x14ac:dyDescent="0.2">
      <c r="A408" s="51" t="s">
        <v>632</v>
      </c>
      <c r="B408" s="226" t="s">
        <v>418</v>
      </c>
      <c r="C408" s="227"/>
      <c r="D408" s="227"/>
      <c r="E408" s="227"/>
      <c r="F408" s="227"/>
      <c r="G408" s="227"/>
      <c r="H408" s="228"/>
      <c r="I408" s="52" t="s">
        <v>16</v>
      </c>
      <c r="J408" s="32" t="s">
        <v>390</v>
      </c>
      <c r="K408" s="32" t="s">
        <v>390</v>
      </c>
      <c r="L408" s="32" t="s">
        <v>390</v>
      </c>
      <c r="M408" s="121" t="s">
        <v>390</v>
      </c>
      <c r="N408" s="31" t="s">
        <v>390</v>
      </c>
      <c r="O408" s="31" t="s">
        <v>390</v>
      </c>
      <c r="P408" s="31" t="s">
        <v>390</v>
      </c>
      <c r="Q408" s="32" t="s">
        <v>390</v>
      </c>
      <c r="R408" s="32" t="s">
        <v>390</v>
      </c>
      <c r="S408" s="32" t="s">
        <v>390</v>
      </c>
      <c r="T408" s="32" t="s">
        <v>390</v>
      </c>
      <c r="U408" s="32" t="s">
        <v>390</v>
      </c>
      <c r="V408" s="32" t="s">
        <v>390</v>
      </c>
      <c r="W408" s="32" t="s">
        <v>390</v>
      </c>
      <c r="X408" s="158" t="s">
        <v>390</v>
      </c>
    </row>
    <row r="409" spans="1:24" s="60" customFormat="1" ht="24" customHeight="1" outlineLevel="1" x14ac:dyDescent="0.2">
      <c r="A409" s="51" t="s">
        <v>633</v>
      </c>
      <c r="B409" s="265" t="s">
        <v>421</v>
      </c>
      <c r="C409" s="266"/>
      <c r="D409" s="266"/>
      <c r="E409" s="266"/>
      <c r="F409" s="266"/>
      <c r="G409" s="266"/>
      <c r="H409" s="267"/>
      <c r="I409" s="52" t="s">
        <v>16</v>
      </c>
      <c r="J409" s="32" t="s">
        <v>390</v>
      </c>
      <c r="K409" s="32" t="s">
        <v>390</v>
      </c>
      <c r="L409" s="32" t="s">
        <v>390</v>
      </c>
      <c r="M409" s="121" t="s">
        <v>390</v>
      </c>
      <c r="N409" s="31" t="s">
        <v>390</v>
      </c>
      <c r="O409" s="31" t="s">
        <v>390</v>
      </c>
      <c r="P409" s="31" t="s">
        <v>390</v>
      </c>
      <c r="Q409" s="32" t="s">
        <v>390</v>
      </c>
      <c r="R409" s="32" t="s">
        <v>390</v>
      </c>
      <c r="S409" s="32" t="s">
        <v>390</v>
      </c>
      <c r="T409" s="32" t="s">
        <v>390</v>
      </c>
      <c r="U409" s="32" t="s">
        <v>390</v>
      </c>
      <c r="V409" s="32" t="s">
        <v>390</v>
      </c>
      <c r="W409" s="32" t="s">
        <v>390</v>
      </c>
      <c r="X409" s="158" t="s">
        <v>390</v>
      </c>
    </row>
    <row r="410" spans="1:24" s="60" customFormat="1" ht="12.75" outlineLevel="1" x14ac:dyDescent="0.2">
      <c r="A410" s="51" t="s">
        <v>634</v>
      </c>
      <c r="B410" s="223" t="s">
        <v>40</v>
      </c>
      <c r="C410" s="224"/>
      <c r="D410" s="224"/>
      <c r="E410" s="224"/>
      <c r="F410" s="224"/>
      <c r="G410" s="224"/>
      <c r="H410" s="225"/>
      <c r="I410" s="52" t="s">
        <v>16</v>
      </c>
      <c r="J410" s="32" t="s">
        <v>390</v>
      </c>
      <c r="K410" s="32" t="s">
        <v>390</v>
      </c>
      <c r="L410" s="32" t="s">
        <v>390</v>
      </c>
      <c r="M410" s="121" t="s">
        <v>390</v>
      </c>
      <c r="N410" s="31" t="s">
        <v>390</v>
      </c>
      <c r="O410" s="31" t="s">
        <v>390</v>
      </c>
      <c r="P410" s="31" t="s">
        <v>390</v>
      </c>
      <c r="Q410" s="32" t="s">
        <v>390</v>
      </c>
      <c r="R410" s="32" t="s">
        <v>390</v>
      </c>
      <c r="S410" s="32" t="s">
        <v>390</v>
      </c>
      <c r="T410" s="32" t="s">
        <v>390</v>
      </c>
      <c r="U410" s="32" t="s">
        <v>390</v>
      </c>
      <c r="V410" s="32" t="s">
        <v>390</v>
      </c>
      <c r="W410" s="32" t="s">
        <v>390</v>
      </c>
      <c r="X410" s="158" t="s">
        <v>390</v>
      </c>
    </row>
    <row r="411" spans="1:24" s="60" customFormat="1" ht="12.75" outlineLevel="1" x14ac:dyDescent="0.2">
      <c r="A411" s="51" t="s">
        <v>635</v>
      </c>
      <c r="B411" s="223" t="s">
        <v>42</v>
      </c>
      <c r="C411" s="224"/>
      <c r="D411" s="224"/>
      <c r="E411" s="224"/>
      <c r="F411" s="224"/>
      <c r="G411" s="224"/>
      <c r="H411" s="225"/>
      <c r="I411" s="52" t="s">
        <v>16</v>
      </c>
      <c r="J411" s="32" t="s">
        <v>390</v>
      </c>
      <c r="K411" s="32" t="s">
        <v>390</v>
      </c>
      <c r="L411" s="32" t="s">
        <v>390</v>
      </c>
      <c r="M411" s="121" t="s">
        <v>390</v>
      </c>
      <c r="N411" s="31" t="s">
        <v>390</v>
      </c>
      <c r="O411" s="31" t="s">
        <v>390</v>
      </c>
      <c r="P411" s="31" t="s">
        <v>390</v>
      </c>
      <c r="Q411" s="32" t="s">
        <v>390</v>
      </c>
      <c r="R411" s="32" t="s">
        <v>390</v>
      </c>
      <c r="S411" s="32" t="s">
        <v>390</v>
      </c>
      <c r="T411" s="32" t="s">
        <v>390</v>
      </c>
      <c r="U411" s="32" t="s">
        <v>390</v>
      </c>
      <c r="V411" s="32" t="s">
        <v>390</v>
      </c>
      <c r="W411" s="32" t="s">
        <v>390</v>
      </c>
      <c r="X411" s="158" t="s">
        <v>390</v>
      </c>
    </row>
    <row r="412" spans="1:24" s="60" customFormat="1" ht="12.75" outlineLevel="1" x14ac:dyDescent="0.2">
      <c r="A412" s="51" t="s">
        <v>636</v>
      </c>
      <c r="B412" s="211" t="s">
        <v>637</v>
      </c>
      <c r="C412" s="212"/>
      <c r="D412" s="212"/>
      <c r="E412" s="212"/>
      <c r="F412" s="212"/>
      <c r="G412" s="212"/>
      <c r="H412" s="213"/>
      <c r="I412" s="52" t="s">
        <v>16</v>
      </c>
      <c r="J412" s="32" t="s">
        <v>390</v>
      </c>
      <c r="K412" s="32" t="s">
        <v>390</v>
      </c>
      <c r="L412" s="32" t="s">
        <v>390</v>
      </c>
      <c r="M412" s="121" t="s">
        <v>390</v>
      </c>
      <c r="N412" s="31" t="s">
        <v>390</v>
      </c>
      <c r="O412" s="31" t="s">
        <v>390</v>
      </c>
      <c r="P412" s="31" t="s">
        <v>390</v>
      </c>
      <c r="Q412" s="32" t="s">
        <v>390</v>
      </c>
      <c r="R412" s="32" t="s">
        <v>390</v>
      </c>
      <c r="S412" s="32" t="s">
        <v>390</v>
      </c>
      <c r="T412" s="32" t="s">
        <v>390</v>
      </c>
      <c r="U412" s="32" t="s">
        <v>390</v>
      </c>
      <c r="V412" s="32" t="s">
        <v>390</v>
      </c>
      <c r="W412" s="32" t="s">
        <v>390</v>
      </c>
      <c r="X412" s="158" t="s">
        <v>390</v>
      </c>
    </row>
    <row r="413" spans="1:24" s="60" customFormat="1" ht="12.75" outlineLevel="1" x14ac:dyDescent="0.2">
      <c r="A413" s="51" t="s">
        <v>638</v>
      </c>
      <c r="B413" s="211" t="s">
        <v>639</v>
      </c>
      <c r="C413" s="212"/>
      <c r="D413" s="212"/>
      <c r="E413" s="212"/>
      <c r="F413" s="212"/>
      <c r="G413" s="212"/>
      <c r="H413" s="213"/>
      <c r="I413" s="52" t="s">
        <v>16</v>
      </c>
      <c r="J413" s="32" t="s">
        <v>390</v>
      </c>
      <c r="K413" s="32" t="s">
        <v>390</v>
      </c>
      <c r="L413" s="32" t="s">
        <v>390</v>
      </c>
      <c r="M413" s="121" t="s">
        <v>390</v>
      </c>
      <c r="N413" s="31" t="s">
        <v>390</v>
      </c>
      <c r="O413" s="31" t="s">
        <v>390</v>
      </c>
      <c r="P413" s="31" t="s">
        <v>390</v>
      </c>
      <c r="Q413" s="32" t="s">
        <v>390</v>
      </c>
      <c r="R413" s="32" t="s">
        <v>390</v>
      </c>
      <c r="S413" s="32" t="s">
        <v>390</v>
      </c>
      <c r="T413" s="32" t="s">
        <v>390</v>
      </c>
      <c r="U413" s="32" t="s">
        <v>390</v>
      </c>
      <c r="V413" s="32" t="s">
        <v>390</v>
      </c>
      <c r="W413" s="32" t="s">
        <v>390</v>
      </c>
      <c r="X413" s="158" t="s">
        <v>390</v>
      </c>
    </row>
    <row r="414" spans="1:24" s="60" customFormat="1" ht="12.75" outlineLevel="1" x14ac:dyDescent="0.2">
      <c r="A414" s="51" t="s">
        <v>640</v>
      </c>
      <c r="B414" s="226" t="s">
        <v>624</v>
      </c>
      <c r="C414" s="227"/>
      <c r="D414" s="227"/>
      <c r="E414" s="227"/>
      <c r="F414" s="227"/>
      <c r="G414" s="227"/>
      <c r="H414" s="228"/>
      <c r="I414" s="52" t="s">
        <v>16</v>
      </c>
      <c r="J414" s="32" t="s">
        <v>390</v>
      </c>
      <c r="K414" s="32" t="s">
        <v>390</v>
      </c>
      <c r="L414" s="32" t="s">
        <v>390</v>
      </c>
      <c r="M414" s="121" t="s">
        <v>390</v>
      </c>
      <c r="N414" s="31" t="s">
        <v>390</v>
      </c>
      <c r="O414" s="31" t="s">
        <v>390</v>
      </c>
      <c r="P414" s="31" t="s">
        <v>390</v>
      </c>
      <c r="Q414" s="32" t="s">
        <v>390</v>
      </c>
      <c r="R414" s="32" t="s">
        <v>390</v>
      </c>
      <c r="S414" s="32" t="s">
        <v>390</v>
      </c>
      <c r="T414" s="32" t="s">
        <v>390</v>
      </c>
      <c r="U414" s="32" t="s">
        <v>390</v>
      </c>
      <c r="V414" s="32" t="s">
        <v>390</v>
      </c>
      <c r="W414" s="32" t="s">
        <v>390</v>
      </c>
      <c r="X414" s="158" t="s">
        <v>390</v>
      </c>
    </row>
    <row r="415" spans="1:24" s="60" customFormat="1" ht="24" customHeight="1" outlineLevel="1" x14ac:dyDescent="0.2">
      <c r="A415" s="51" t="s">
        <v>641</v>
      </c>
      <c r="B415" s="265" t="s">
        <v>20</v>
      </c>
      <c r="C415" s="266"/>
      <c r="D415" s="266"/>
      <c r="E415" s="266"/>
      <c r="F415" s="266"/>
      <c r="G415" s="266"/>
      <c r="H415" s="267"/>
      <c r="I415" s="52" t="s">
        <v>16</v>
      </c>
      <c r="J415" s="32" t="s">
        <v>390</v>
      </c>
      <c r="K415" s="32" t="s">
        <v>390</v>
      </c>
      <c r="L415" s="32" t="s">
        <v>390</v>
      </c>
      <c r="M415" s="121" t="s">
        <v>390</v>
      </c>
      <c r="N415" s="31" t="s">
        <v>390</v>
      </c>
      <c r="O415" s="31" t="s">
        <v>390</v>
      </c>
      <c r="P415" s="31" t="s">
        <v>390</v>
      </c>
      <c r="Q415" s="32" t="s">
        <v>390</v>
      </c>
      <c r="R415" s="32" t="s">
        <v>390</v>
      </c>
      <c r="S415" s="32" t="s">
        <v>390</v>
      </c>
      <c r="T415" s="32" t="s">
        <v>390</v>
      </c>
      <c r="U415" s="32" t="s">
        <v>390</v>
      </c>
      <c r="V415" s="32" t="s">
        <v>390</v>
      </c>
      <c r="W415" s="32" t="s">
        <v>390</v>
      </c>
      <c r="X415" s="158" t="s">
        <v>390</v>
      </c>
    </row>
    <row r="416" spans="1:24" s="60" customFormat="1" ht="24" customHeight="1" outlineLevel="1" x14ac:dyDescent="0.2">
      <c r="A416" s="51" t="s">
        <v>642</v>
      </c>
      <c r="B416" s="265" t="s">
        <v>22</v>
      </c>
      <c r="C416" s="266"/>
      <c r="D416" s="266"/>
      <c r="E416" s="266"/>
      <c r="F416" s="266"/>
      <c r="G416" s="266"/>
      <c r="H416" s="267"/>
      <c r="I416" s="52" t="s">
        <v>16</v>
      </c>
      <c r="J416" s="32" t="s">
        <v>390</v>
      </c>
      <c r="K416" s="32" t="s">
        <v>390</v>
      </c>
      <c r="L416" s="32" t="s">
        <v>390</v>
      </c>
      <c r="M416" s="121" t="s">
        <v>390</v>
      </c>
      <c r="N416" s="31" t="s">
        <v>390</v>
      </c>
      <c r="O416" s="31" t="s">
        <v>390</v>
      </c>
      <c r="P416" s="31" t="s">
        <v>390</v>
      </c>
      <c r="Q416" s="32" t="s">
        <v>390</v>
      </c>
      <c r="R416" s="32" t="s">
        <v>390</v>
      </c>
      <c r="S416" s="32" t="s">
        <v>390</v>
      </c>
      <c r="T416" s="32" t="s">
        <v>390</v>
      </c>
      <c r="U416" s="32" t="s">
        <v>390</v>
      </c>
      <c r="V416" s="32" t="s">
        <v>390</v>
      </c>
      <c r="W416" s="32" t="s">
        <v>390</v>
      </c>
      <c r="X416" s="158" t="s">
        <v>390</v>
      </c>
    </row>
    <row r="417" spans="1:24" s="60" customFormat="1" ht="24" customHeight="1" outlineLevel="1" x14ac:dyDescent="0.2">
      <c r="A417" s="51" t="s">
        <v>642</v>
      </c>
      <c r="B417" s="265" t="s">
        <v>24</v>
      </c>
      <c r="C417" s="266"/>
      <c r="D417" s="266"/>
      <c r="E417" s="266"/>
      <c r="F417" s="266"/>
      <c r="G417" s="266"/>
      <c r="H417" s="267"/>
      <c r="I417" s="52" t="s">
        <v>16</v>
      </c>
      <c r="J417" s="32" t="s">
        <v>390</v>
      </c>
      <c r="K417" s="32" t="s">
        <v>390</v>
      </c>
      <c r="L417" s="32" t="s">
        <v>390</v>
      </c>
      <c r="M417" s="121" t="s">
        <v>390</v>
      </c>
      <c r="N417" s="31" t="s">
        <v>390</v>
      </c>
      <c r="O417" s="31" t="s">
        <v>390</v>
      </c>
      <c r="P417" s="31" t="s">
        <v>390</v>
      </c>
      <c r="Q417" s="32" t="s">
        <v>390</v>
      </c>
      <c r="R417" s="32" t="s">
        <v>390</v>
      </c>
      <c r="S417" s="32" t="s">
        <v>390</v>
      </c>
      <c r="T417" s="32" t="s">
        <v>390</v>
      </c>
      <c r="U417" s="32" t="s">
        <v>390</v>
      </c>
      <c r="V417" s="32" t="s">
        <v>390</v>
      </c>
      <c r="W417" s="32" t="s">
        <v>390</v>
      </c>
      <c r="X417" s="158" t="s">
        <v>390</v>
      </c>
    </row>
    <row r="418" spans="1:24" s="60" customFormat="1" ht="12.75" outlineLevel="1" x14ac:dyDescent="0.2">
      <c r="A418" s="51" t="s">
        <v>643</v>
      </c>
      <c r="B418" s="226" t="s">
        <v>404</v>
      </c>
      <c r="C418" s="227"/>
      <c r="D418" s="227"/>
      <c r="E418" s="227"/>
      <c r="F418" s="227"/>
      <c r="G418" s="227"/>
      <c r="H418" s="228"/>
      <c r="I418" s="52" t="s">
        <v>16</v>
      </c>
      <c r="J418" s="32" t="s">
        <v>390</v>
      </c>
      <c r="K418" s="32" t="s">
        <v>390</v>
      </c>
      <c r="L418" s="32" t="s">
        <v>390</v>
      </c>
      <c r="M418" s="121" t="s">
        <v>390</v>
      </c>
      <c r="N418" s="31" t="s">
        <v>390</v>
      </c>
      <c r="O418" s="31" t="s">
        <v>390</v>
      </c>
      <c r="P418" s="31" t="s">
        <v>390</v>
      </c>
      <c r="Q418" s="32" t="s">
        <v>390</v>
      </c>
      <c r="R418" s="32" t="s">
        <v>390</v>
      </c>
      <c r="S418" s="32" t="s">
        <v>390</v>
      </c>
      <c r="T418" s="32" t="s">
        <v>390</v>
      </c>
      <c r="U418" s="32" t="s">
        <v>390</v>
      </c>
      <c r="V418" s="32" t="s">
        <v>390</v>
      </c>
      <c r="W418" s="32" t="s">
        <v>390</v>
      </c>
      <c r="X418" s="158" t="s">
        <v>390</v>
      </c>
    </row>
    <row r="419" spans="1:24" s="60" customFormat="1" ht="12.75" outlineLevel="1" x14ac:dyDescent="0.2">
      <c r="A419" s="51" t="s">
        <v>644</v>
      </c>
      <c r="B419" s="226" t="s">
        <v>407</v>
      </c>
      <c r="C419" s="227"/>
      <c r="D419" s="227"/>
      <c r="E419" s="227"/>
      <c r="F419" s="227"/>
      <c r="G419" s="227"/>
      <c r="H419" s="228"/>
      <c r="I419" s="52" t="s">
        <v>16</v>
      </c>
      <c r="J419" s="32" t="s">
        <v>390</v>
      </c>
      <c r="K419" s="32" t="s">
        <v>390</v>
      </c>
      <c r="L419" s="32" t="s">
        <v>390</v>
      </c>
      <c r="M419" s="121" t="s">
        <v>390</v>
      </c>
      <c r="N419" s="31" t="s">
        <v>390</v>
      </c>
      <c r="O419" s="31" t="s">
        <v>390</v>
      </c>
      <c r="P419" s="31" t="s">
        <v>390</v>
      </c>
      <c r="Q419" s="32" t="s">
        <v>390</v>
      </c>
      <c r="R419" s="32" t="s">
        <v>390</v>
      </c>
      <c r="S419" s="32" t="s">
        <v>390</v>
      </c>
      <c r="T419" s="32" t="s">
        <v>390</v>
      </c>
      <c r="U419" s="32" t="s">
        <v>390</v>
      </c>
      <c r="V419" s="32" t="s">
        <v>390</v>
      </c>
      <c r="W419" s="32" t="s">
        <v>390</v>
      </c>
      <c r="X419" s="158" t="s">
        <v>390</v>
      </c>
    </row>
    <row r="420" spans="1:24" s="60" customFormat="1" ht="12.75" outlineLevel="1" x14ac:dyDescent="0.2">
      <c r="A420" s="51" t="s">
        <v>645</v>
      </c>
      <c r="B420" s="226" t="s">
        <v>410</v>
      </c>
      <c r="C420" s="227"/>
      <c r="D420" s="227"/>
      <c r="E420" s="227"/>
      <c r="F420" s="227"/>
      <c r="G420" s="227"/>
      <c r="H420" s="228"/>
      <c r="I420" s="52" t="s">
        <v>16</v>
      </c>
      <c r="J420" s="32" t="s">
        <v>390</v>
      </c>
      <c r="K420" s="32" t="s">
        <v>390</v>
      </c>
      <c r="L420" s="32" t="s">
        <v>390</v>
      </c>
      <c r="M420" s="121" t="s">
        <v>390</v>
      </c>
      <c r="N420" s="31" t="s">
        <v>390</v>
      </c>
      <c r="O420" s="31" t="s">
        <v>390</v>
      </c>
      <c r="P420" s="31" t="s">
        <v>390</v>
      </c>
      <c r="Q420" s="32" t="s">
        <v>390</v>
      </c>
      <c r="R420" s="32" t="s">
        <v>390</v>
      </c>
      <c r="S420" s="32" t="s">
        <v>390</v>
      </c>
      <c r="T420" s="32" t="s">
        <v>390</v>
      </c>
      <c r="U420" s="32" t="s">
        <v>390</v>
      </c>
      <c r="V420" s="32" t="s">
        <v>390</v>
      </c>
      <c r="W420" s="32" t="s">
        <v>390</v>
      </c>
      <c r="X420" s="158" t="s">
        <v>390</v>
      </c>
    </row>
    <row r="421" spans="1:24" s="60" customFormat="1" ht="12.75" outlineLevel="1" x14ac:dyDescent="0.2">
      <c r="A421" s="51" t="s">
        <v>646</v>
      </c>
      <c r="B421" s="226" t="s">
        <v>416</v>
      </c>
      <c r="C421" s="227"/>
      <c r="D421" s="227"/>
      <c r="E421" s="227"/>
      <c r="F421" s="227"/>
      <c r="G421" s="227"/>
      <c r="H421" s="228"/>
      <c r="I421" s="52" t="s">
        <v>16</v>
      </c>
      <c r="J421" s="32" t="s">
        <v>390</v>
      </c>
      <c r="K421" s="32" t="s">
        <v>390</v>
      </c>
      <c r="L421" s="32" t="s">
        <v>390</v>
      </c>
      <c r="M421" s="121" t="s">
        <v>390</v>
      </c>
      <c r="N421" s="31" t="s">
        <v>390</v>
      </c>
      <c r="O421" s="31" t="s">
        <v>390</v>
      </c>
      <c r="P421" s="31" t="s">
        <v>390</v>
      </c>
      <c r="Q421" s="32" t="s">
        <v>390</v>
      </c>
      <c r="R421" s="32" t="s">
        <v>390</v>
      </c>
      <c r="S421" s="32" t="s">
        <v>390</v>
      </c>
      <c r="T421" s="32" t="s">
        <v>390</v>
      </c>
      <c r="U421" s="32" t="s">
        <v>390</v>
      </c>
      <c r="V421" s="32" t="s">
        <v>390</v>
      </c>
      <c r="W421" s="32" t="s">
        <v>390</v>
      </c>
      <c r="X421" s="158" t="s">
        <v>390</v>
      </c>
    </row>
    <row r="422" spans="1:24" s="60" customFormat="1" ht="12.75" outlineLevel="1" x14ac:dyDescent="0.2">
      <c r="A422" s="51" t="s">
        <v>647</v>
      </c>
      <c r="B422" s="226" t="s">
        <v>418</v>
      </c>
      <c r="C422" s="227"/>
      <c r="D422" s="227"/>
      <c r="E422" s="227"/>
      <c r="F422" s="227"/>
      <c r="G422" s="227"/>
      <c r="H422" s="228"/>
      <c r="I422" s="52" t="s">
        <v>16</v>
      </c>
      <c r="J422" s="32" t="s">
        <v>390</v>
      </c>
      <c r="K422" s="32" t="s">
        <v>390</v>
      </c>
      <c r="L422" s="32" t="s">
        <v>390</v>
      </c>
      <c r="M422" s="121" t="s">
        <v>390</v>
      </c>
      <c r="N422" s="31" t="s">
        <v>390</v>
      </c>
      <c r="O422" s="31" t="s">
        <v>390</v>
      </c>
      <c r="P422" s="31" t="s">
        <v>390</v>
      </c>
      <c r="Q422" s="32" t="s">
        <v>390</v>
      </c>
      <c r="R422" s="32" t="s">
        <v>390</v>
      </c>
      <c r="S422" s="32" t="s">
        <v>390</v>
      </c>
      <c r="T422" s="32" t="s">
        <v>390</v>
      </c>
      <c r="U422" s="32" t="s">
        <v>390</v>
      </c>
      <c r="V422" s="32" t="s">
        <v>390</v>
      </c>
      <c r="W422" s="32" t="s">
        <v>390</v>
      </c>
      <c r="X422" s="158" t="s">
        <v>390</v>
      </c>
    </row>
    <row r="423" spans="1:24" s="60" customFormat="1" ht="24" customHeight="1" outlineLevel="1" x14ac:dyDescent="0.2">
      <c r="A423" s="51" t="s">
        <v>648</v>
      </c>
      <c r="B423" s="265" t="s">
        <v>421</v>
      </c>
      <c r="C423" s="266"/>
      <c r="D423" s="266"/>
      <c r="E423" s="266"/>
      <c r="F423" s="266"/>
      <c r="G423" s="266"/>
      <c r="H423" s="267"/>
      <c r="I423" s="52" t="s">
        <v>16</v>
      </c>
      <c r="J423" s="32" t="s">
        <v>390</v>
      </c>
      <c r="K423" s="32" t="s">
        <v>390</v>
      </c>
      <c r="L423" s="32" t="s">
        <v>390</v>
      </c>
      <c r="M423" s="121" t="s">
        <v>390</v>
      </c>
      <c r="N423" s="31" t="s">
        <v>390</v>
      </c>
      <c r="O423" s="31" t="s">
        <v>390</v>
      </c>
      <c r="P423" s="31" t="s">
        <v>390</v>
      </c>
      <c r="Q423" s="32" t="s">
        <v>390</v>
      </c>
      <c r="R423" s="32" t="s">
        <v>390</v>
      </c>
      <c r="S423" s="32" t="s">
        <v>390</v>
      </c>
      <c r="T423" s="32" t="s">
        <v>390</v>
      </c>
      <c r="U423" s="32" t="s">
        <v>390</v>
      </c>
      <c r="V423" s="32" t="s">
        <v>390</v>
      </c>
      <c r="W423" s="32" t="s">
        <v>390</v>
      </c>
      <c r="X423" s="158" t="s">
        <v>390</v>
      </c>
    </row>
    <row r="424" spans="1:24" s="60" customFormat="1" ht="12.75" outlineLevel="1" x14ac:dyDescent="0.2">
      <c r="A424" s="51" t="s">
        <v>649</v>
      </c>
      <c r="B424" s="223" t="s">
        <v>40</v>
      </c>
      <c r="C424" s="224"/>
      <c r="D424" s="224"/>
      <c r="E424" s="224"/>
      <c r="F424" s="224"/>
      <c r="G424" s="224"/>
      <c r="H424" s="225"/>
      <c r="I424" s="52" t="s">
        <v>16</v>
      </c>
      <c r="J424" s="32" t="s">
        <v>390</v>
      </c>
      <c r="K424" s="32" t="s">
        <v>390</v>
      </c>
      <c r="L424" s="32" t="s">
        <v>390</v>
      </c>
      <c r="M424" s="121" t="s">
        <v>390</v>
      </c>
      <c r="N424" s="31" t="s">
        <v>390</v>
      </c>
      <c r="O424" s="31" t="s">
        <v>390</v>
      </c>
      <c r="P424" s="31" t="s">
        <v>390</v>
      </c>
      <c r="Q424" s="32" t="s">
        <v>390</v>
      </c>
      <c r="R424" s="32" t="s">
        <v>390</v>
      </c>
      <c r="S424" s="32" t="s">
        <v>390</v>
      </c>
      <c r="T424" s="32" t="s">
        <v>390</v>
      </c>
      <c r="U424" s="32" t="s">
        <v>390</v>
      </c>
      <c r="V424" s="32" t="s">
        <v>390</v>
      </c>
      <c r="W424" s="32" t="s">
        <v>390</v>
      </c>
      <c r="X424" s="158" t="s">
        <v>390</v>
      </c>
    </row>
    <row r="425" spans="1:24" s="60" customFormat="1" ht="12.75" outlineLevel="1" x14ac:dyDescent="0.2">
      <c r="A425" s="51" t="s">
        <v>650</v>
      </c>
      <c r="B425" s="223" t="s">
        <v>42</v>
      </c>
      <c r="C425" s="224"/>
      <c r="D425" s="224"/>
      <c r="E425" s="224"/>
      <c r="F425" s="224"/>
      <c r="G425" s="224"/>
      <c r="H425" s="225"/>
      <c r="I425" s="52" t="s">
        <v>16</v>
      </c>
      <c r="J425" s="32" t="s">
        <v>390</v>
      </c>
      <c r="K425" s="32" t="s">
        <v>390</v>
      </c>
      <c r="L425" s="32" t="s">
        <v>390</v>
      </c>
      <c r="M425" s="121" t="s">
        <v>390</v>
      </c>
      <c r="N425" s="31" t="s">
        <v>390</v>
      </c>
      <c r="O425" s="31" t="s">
        <v>390</v>
      </c>
      <c r="P425" s="31" t="s">
        <v>390</v>
      </c>
      <c r="Q425" s="32" t="s">
        <v>390</v>
      </c>
      <c r="R425" s="32" t="s">
        <v>390</v>
      </c>
      <c r="S425" s="32" t="s">
        <v>390</v>
      </c>
      <c r="T425" s="32" t="s">
        <v>390</v>
      </c>
      <c r="U425" s="32" t="s">
        <v>390</v>
      </c>
      <c r="V425" s="32" t="s">
        <v>390</v>
      </c>
      <c r="W425" s="32" t="s">
        <v>390</v>
      </c>
      <c r="X425" s="158" t="s">
        <v>390</v>
      </c>
    </row>
    <row r="426" spans="1:24" s="60" customFormat="1" ht="12.75" x14ac:dyDescent="0.2">
      <c r="A426" s="51" t="s">
        <v>27</v>
      </c>
      <c r="B426" s="186" t="s">
        <v>651</v>
      </c>
      <c r="C426" s="187"/>
      <c r="D426" s="187"/>
      <c r="E426" s="187"/>
      <c r="F426" s="187"/>
      <c r="G426" s="187"/>
      <c r="H426" s="188"/>
      <c r="I426" s="52" t="s">
        <v>16</v>
      </c>
      <c r="J426" s="31">
        <v>6.2050000000000001</v>
      </c>
      <c r="K426" s="31">
        <v>7.7904457000000003</v>
      </c>
      <c r="L426" s="31">
        <v>8.0966800299999999</v>
      </c>
      <c r="M426" s="121">
        <v>8.0631096499999995</v>
      </c>
      <c r="N426" s="31">
        <v>7.4731683699999998</v>
      </c>
      <c r="O426" s="31">
        <f>62.21838126-O374-O398</f>
        <v>10.36973021</v>
      </c>
      <c r="P426" s="31">
        <v>9.5707302100000007</v>
      </c>
      <c r="Q426" s="31">
        <f>68.35517419-Q374-Q398</f>
        <v>11.392529029999999</v>
      </c>
      <c r="R426" s="31">
        <v>11.5417497</v>
      </c>
      <c r="S426" s="31">
        <f>71.62785017-S374-S398</f>
        <v>11.937975029999997</v>
      </c>
      <c r="T426" s="31">
        <v>11.07907018</v>
      </c>
      <c r="U426" s="31">
        <f>72.33131214-U374-U398</f>
        <v>12.055218689999997</v>
      </c>
      <c r="V426" s="31">
        <v>11.15421793</v>
      </c>
      <c r="W426" s="32">
        <f>M426+O426+Q426+S426+U426</f>
        <v>53.818562609999994</v>
      </c>
      <c r="X426" s="157">
        <f>N426+P426+R426+T426+V426</f>
        <v>50.818936390000005</v>
      </c>
    </row>
    <row r="427" spans="1:24" s="60" customFormat="1" ht="12.75" x14ac:dyDescent="0.2">
      <c r="A427" s="51" t="s">
        <v>29</v>
      </c>
      <c r="B427" s="186" t="s">
        <v>652</v>
      </c>
      <c r="C427" s="187"/>
      <c r="D427" s="187"/>
      <c r="E427" s="187"/>
      <c r="F427" s="187"/>
      <c r="G427" s="187"/>
      <c r="H427" s="188"/>
      <c r="I427" s="52" t="s">
        <v>16</v>
      </c>
      <c r="J427" s="32" t="s">
        <v>390</v>
      </c>
      <c r="K427" s="32" t="s">
        <v>390</v>
      </c>
      <c r="L427" s="32" t="s">
        <v>390</v>
      </c>
      <c r="M427" s="121" t="s">
        <v>390</v>
      </c>
      <c r="N427" s="31" t="s">
        <v>390</v>
      </c>
      <c r="O427" s="31" t="s">
        <v>390</v>
      </c>
      <c r="P427" s="31" t="s">
        <v>390</v>
      </c>
      <c r="Q427" s="32" t="s">
        <v>390</v>
      </c>
      <c r="R427" s="32" t="s">
        <v>390</v>
      </c>
      <c r="S427" s="32" t="s">
        <v>390</v>
      </c>
      <c r="T427" s="32" t="s">
        <v>390</v>
      </c>
      <c r="U427" s="32" t="s">
        <v>390</v>
      </c>
      <c r="V427" s="32" t="s">
        <v>390</v>
      </c>
      <c r="W427" s="32" t="s">
        <v>390</v>
      </c>
      <c r="X427" s="158" t="s">
        <v>390</v>
      </c>
    </row>
    <row r="428" spans="1:24" s="60" customFormat="1" ht="12.75" outlineLevel="1" x14ac:dyDescent="0.2">
      <c r="A428" s="51" t="s">
        <v>653</v>
      </c>
      <c r="B428" s="211" t="s">
        <v>654</v>
      </c>
      <c r="C428" s="212"/>
      <c r="D428" s="212"/>
      <c r="E428" s="212"/>
      <c r="F428" s="212"/>
      <c r="G428" s="212"/>
      <c r="H428" s="213"/>
      <c r="I428" s="52" t="s">
        <v>16</v>
      </c>
      <c r="J428" s="32" t="s">
        <v>390</v>
      </c>
      <c r="K428" s="32" t="s">
        <v>390</v>
      </c>
      <c r="L428" s="32" t="s">
        <v>390</v>
      </c>
      <c r="M428" s="121" t="s">
        <v>390</v>
      </c>
      <c r="N428" s="31" t="s">
        <v>390</v>
      </c>
      <c r="O428" s="31" t="s">
        <v>390</v>
      </c>
      <c r="P428" s="31" t="s">
        <v>390</v>
      </c>
      <c r="Q428" s="32" t="s">
        <v>390</v>
      </c>
      <c r="R428" s="32" t="s">
        <v>390</v>
      </c>
      <c r="S428" s="32" t="s">
        <v>390</v>
      </c>
      <c r="T428" s="32" t="s">
        <v>390</v>
      </c>
      <c r="U428" s="32" t="s">
        <v>390</v>
      </c>
      <c r="V428" s="32" t="s">
        <v>390</v>
      </c>
      <c r="W428" s="32" t="s">
        <v>390</v>
      </c>
      <c r="X428" s="158" t="s">
        <v>390</v>
      </c>
    </row>
    <row r="429" spans="1:24" s="60" customFormat="1" ht="12.75" outlineLevel="1" x14ac:dyDescent="0.2">
      <c r="A429" s="51" t="s">
        <v>655</v>
      </c>
      <c r="B429" s="211" t="s">
        <v>656</v>
      </c>
      <c r="C429" s="212"/>
      <c r="D429" s="212"/>
      <c r="E429" s="212"/>
      <c r="F429" s="212"/>
      <c r="G429" s="212"/>
      <c r="H429" s="213"/>
      <c r="I429" s="52" t="s">
        <v>16</v>
      </c>
      <c r="J429" s="32" t="s">
        <v>390</v>
      </c>
      <c r="K429" s="32" t="s">
        <v>390</v>
      </c>
      <c r="L429" s="32" t="s">
        <v>390</v>
      </c>
      <c r="M429" s="121" t="s">
        <v>390</v>
      </c>
      <c r="N429" s="31" t="s">
        <v>390</v>
      </c>
      <c r="O429" s="31" t="s">
        <v>390</v>
      </c>
      <c r="P429" s="31" t="s">
        <v>390</v>
      </c>
      <c r="Q429" s="32" t="s">
        <v>390</v>
      </c>
      <c r="R429" s="32" t="s">
        <v>390</v>
      </c>
      <c r="S429" s="32" t="s">
        <v>390</v>
      </c>
      <c r="T429" s="32" t="s">
        <v>390</v>
      </c>
      <c r="U429" s="32" t="s">
        <v>390</v>
      </c>
      <c r="V429" s="32" t="s">
        <v>390</v>
      </c>
      <c r="W429" s="32" t="s">
        <v>390</v>
      </c>
      <c r="X429" s="158" t="s">
        <v>390</v>
      </c>
    </row>
    <row r="430" spans="1:24" s="60" customFormat="1" ht="12.75" x14ac:dyDescent="0.2">
      <c r="A430" s="51" t="s">
        <v>45</v>
      </c>
      <c r="B430" s="238" t="s">
        <v>657</v>
      </c>
      <c r="C430" s="239"/>
      <c r="D430" s="239"/>
      <c r="E430" s="239"/>
      <c r="F430" s="239"/>
      <c r="G430" s="239"/>
      <c r="H430" s="240"/>
      <c r="I430" s="52" t="s">
        <v>16</v>
      </c>
      <c r="J430" s="31">
        <f t="shared" ref="J430:K430" si="177">SUM(J431:J441)</f>
        <v>3.2547800000000002</v>
      </c>
      <c r="K430" s="31">
        <f t="shared" si="177"/>
        <v>1.7908419</v>
      </c>
      <c r="L430" s="31">
        <v>0</v>
      </c>
      <c r="M430" s="121">
        <f>SUM(M431:M441)</f>
        <v>0</v>
      </c>
      <c r="N430" s="31">
        <f>SUM(N431:N441)</f>
        <v>0</v>
      </c>
      <c r="O430" s="31">
        <v>0</v>
      </c>
      <c r="P430" s="31">
        <v>0</v>
      </c>
      <c r="Q430" s="31">
        <v>0</v>
      </c>
      <c r="R430" s="31">
        <v>0</v>
      </c>
      <c r="S430" s="31">
        <v>0</v>
      </c>
      <c r="T430" s="31">
        <v>0</v>
      </c>
      <c r="U430" s="31">
        <v>0</v>
      </c>
      <c r="V430" s="31">
        <v>0</v>
      </c>
      <c r="W430" s="32">
        <f>M430+O430+Q430+S430+U430</f>
        <v>0</v>
      </c>
      <c r="X430" s="157">
        <f t="shared" ref="X430" si="178">M430+P430+R430+T430+V430</f>
        <v>0</v>
      </c>
    </row>
    <row r="431" spans="1:24" s="60" customFormat="1" ht="12.75" x14ac:dyDescent="0.2">
      <c r="A431" s="51" t="s">
        <v>47</v>
      </c>
      <c r="B431" s="186" t="s">
        <v>658</v>
      </c>
      <c r="C431" s="187"/>
      <c r="D431" s="187"/>
      <c r="E431" s="187"/>
      <c r="F431" s="187"/>
      <c r="G431" s="187"/>
      <c r="H431" s="188"/>
      <c r="I431" s="52" t="s">
        <v>16</v>
      </c>
      <c r="J431" s="32" t="s">
        <v>390</v>
      </c>
      <c r="K431" s="32" t="s">
        <v>390</v>
      </c>
      <c r="L431" s="32" t="s">
        <v>390</v>
      </c>
      <c r="M431" s="121" t="s">
        <v>390</v>
      </c>
      <c r="N431" s="31" t="s">
        <v>390</v>
      </c>
      <c r="O431" s="31" t="s">
        <v>390</v>
      </c>
      <c r="P431" s="31" t="s">
        <v>390</v>
      </c>
      <c r="Q431" s="32" t="s">
        <v>390</v>
      </c>
      <c r="R431" s="32" t="s">
        <v>390</v>
      </c>
      <c r="S431" s="32" t="s">
        <v>390</v>
      </c>
      <c r="T431" s="32" t="s">
        <v>390</v>
      </c>
      <c r="U431" s="32" t="s">
        <v>390</v>
      </c>
      <c r="V431" s="32" t="s">
        <v>390</v>
      </c>
      <c r="W431" s="32" t="s">
        <v>390</v>
      </c>
      <c r="X431" s="158" t="s">
        <v>390</v>
      </c>
    </row>
    <row r="432" spans="1:24" s="60" customFormat="1" ht="12.75" x14ac:dyDescent="0.2">
      <c r="A432" s="51" t="s">
        <v>51</v>
      </c>
      <c r="B432" s="186" t="s">
        <v>659</v>
      </c>
      <c r="C432" s="187"/>
      <c r="D432" s="187"/>
      <c r="E432" s="187"/>
      <c r="F432" s="187"/>
      <c r="G432" s="187"/>
      <c r="H432" s="188"/>
      <c r="I432" s="52" t="s">
        <v>16</v>
      </c>
      <c r="J432" s="32" t="s">
        <v>390</v>
      </c>
      <c r="K432" s="32" t="s">
        <v>390</v>
      </c>
      <c r="L432" s="32" t="s">
        <v>390</v>
      </c>
      <c r="M432" s="121" t="s">
        <v>390</v>
      </c>
      <c r="N432" s="31" t="s">
        <v>390</v>
      </c>
      <c r="O432" s="31" t="s">
        <v>390</v>
      </c>
      <c r="P432" s="31" t="s">
        <v>390</v>
      </c>
      <c r="Q432" s="32" t="s">
        <v>390</v>
      </c>
      <c r="R432" s="32" t="s">
        <v>390</v>
      </c>
      <c r="S432" s="32" t="s">
        <v>390</v>
      </c>
      <c r="T432" s="32" t="s">
        <v>390</v>
      </c>
      <c r="U432" s="32" t="s">
        <v>390</v>
      </c>
      <c r="V432" s="32" t="s">
        <v>390</v>
      </c>
      <c r="W432" s="32" t="s">
        <v>390</v>
      </c>
      <c r="X432" s="158" t="s">
        <v>390</v>
      </c>
    </row>
    <row r="433" spans="1:24" s="60" customFormat="1" ht="12.75" x14ac:dyDescent="0.2">
      <c r="A433" s="51" t="s">
        <v>52</v>
      </c>
      <c r="B433" s="186" t="s">
        <v>660</v>
      </c>
      <c r="C433" s="187"/>
      <c r="D433" s="187"/>
      <c r="E433" s="187"/>
      <c r="F433" s="187"/>
      <c r="G433" s="187"/>
      <c r="H433" s="188"/>
      <c r="I433" s="52" t="s">
        <v>16</v>
      </c>
      <c r="J433" s="32" t="s">
        <v>390</v>
      </c>
      <c r="K433" s="32" t="s">
        <v>390</v>
      </c>
      <c r="L433" s="32" t="s">
        <v>390</v>
      </c>
      <c r="M433" s="121" t="s">
        <v>390</v>
      </c>
      <c r="N433" s="31" t="s">
        <v>390</v>
      </c>
      <c r="O433" s="31" t="s">
        <v>390</v>
      </c>
      <c r="P433" s="31" t="s">
        <v>390</v>
      </c>
      <c r="Q433" s="32" t="s">
        <v>390</v>
      </c>
      <c r="R433" s="32" t="s">
        <v>390</v>
      </c>
      <c r="S433" s="32" t="s">
        <v>390</v>
      </c>
      <c r="T433" s="32" t="s">
        <v>390</v>
      </c>
      <c r="U433" s="32" t="s">
        <v>390</v>
      </c>
      <c r="V433" s="32" t="s">
        <v>390</v>
      </c>
      <c r="W433" s="32" t="s">
        <v>390</v>
      </c>
      <c r="X433" s="158" t="s">
        <v>390</v>
      </c>
    </row>
    <row r="434" spans="1:24" s="60" customFormat="1" ht="12.75" x14ac:dyDescent="0.2">
      <c r="A434" s="51" t="s">
        <v>53</v>
      </c>
      <c r="B434" s="186" t="s">
        <v>661</v>
      </c>
      <c r="C434" s="187"/>
      <c r="D434" s="187"/>
      <c r="E434" s="187"/>
      <c r="F434" s="187"/>
      <c r="G434" s="187"/>
      <c r="H434" s="188"/>
      <c r="I434" s="52" t="s">
        <v>16</v>
      </c>
      <c r="J434" s="32" t="s">
        <v>390</v>
      </c>
      <c r="K434" s="32" t="s">
        <v>390</v>
      </c>
      <c r="L434" s="32" t="s">
        <v>390</v>
      </c>
      <c r="M434" s="121" t="s">
        <v>390</v>
      </c>
      <c r="N434" s="31" t="s">
        <v>390</v>
      </c>
      <c r="O434" s="31" t="s">
        <v>390</v>
      </c>
      <c r="P434" s="31" t="s">
        <v>390</v>
      </c>
      <c r="Q434" s="32" t="s">
        <v>390</v>
      </c>
      <c r="R434" s="32" t="s">
        <v>390</v>
      </c>
      <c r="S434" s="32" t="s">
        <v>390</v>
      </c>
      <c r="T434" s="32" t="s">
        <v>390</v>
      </c>
      <c r="U434" s="32" t="s">
        <v>390</v>
      </c>
      <c r="V434" s="32" t="s">
        <v>390</v>
      </c>
      <c r="W434" s="32" t="s">
        <v>390</v>
      </c>
      <c r="X434" s="158" t="s">
        <v>390</v>
      </c>
    </row>
    <row r="435" spans="1:24" s="60" customFormat="1" ht="12.75" x14ac:dyDescent="0.2">
      <c r="A435" s="51" t="s">
        <v>54</v>
      </c>
      <c r="B435" s="186" t="s">
        <v>662</v>
      </c>
      <c r="C435" s="187"/>
      <c r="D435" s="187"/>
      <c r="E435" s="187"/>
      <c r="F435" s="187"/>
      <c r="G435" s="187"/>
      <c r="H435" s="188"/>
      <c r="I435" s="52" t="s">
        <v>16</v>
      </c>
      <c r="J435" s="32" t="s">
        <v>390</v>
      </c>
      <c r="K435" s="32" t="s">
        <v>390</v>
      </c>
      <c r="L435" s="32" t="s">
        <v>390</v>
      </c>
      <c r="M435" s="121" t="s">
        <v>390</v>
      </c>
      <c r="N435" s="31" t="s">
        <v>390</v>
      </c>
      <c r="O435" s="31" t="s">
        <v>390</v>
      </c>
      <c r="P435" s="31" t="s">
        <v>390</v>
      </c>
      <c r="Q435" s="32" t="s">
        <v>390</v>
      </c>
      <c r="R435" s="32" t="s">
        <v>390</v>
      </c>
      <c r="S435" s="32" t="s">
        <v>390</v>
      </c>
      <c r="T435" s="32" t="s">
        <v>390</v>
      </c>
      <c r="U435" s="32" t="s">
        <v>390</v>
      </c>
      <c r="V435" s="32" t="s">
        <v>390</v>
      </c>
      <c r="W435" s="32" t="s">
        <v>390</v>
      </c>
      <c r="X435" s="158" t="s">
        <v>390</v>
      </c>
    </row>
    <row r="436" spans="1:24" s="60" customFormat="1" ht="12.75" outlineLevel="1" x14ac:dyDescent="0.2">
      <c r="A436" s="51" t="s">
        <v>94</v>
      </c>
      <c r="B436" s="211" t="s">
        <v>303</v>
      </c>
      <c r="C436" s="212"/>
      <c r="D436" s="212"/>
      <c r="E436" s="212"/>
      <c r="F436" s="212"/>
      <c r="G436" s="212"/>
      <c r="H436" s="213"/>
      <c r="I436" s="52" t="s">
        <v>16</v>
      </c>
      <c r="J436" s="32" t="s">
        <v>390</v>
      </c>
      <c r="K436" s="32" t="s">
        <v>390</v>
      </c>
      <c r="L436" s="32" t="s">
        <v>390</v>
      </c>
      <c r="M436" s="121" t="s">
        <v>390</v>
      </c>
      <c r="N436" s="31" t="s">
        <v>390</v>
      </c>
      <c r="O436" s="31" t="s">
        <v>390</v>
      </c>
      <c r="P436" s="31" t="s">
        <v>390</v>
      </c>
      <c r="Q436" s="32" t="s">
        <v>390</v>
      </c>
      <c r="R436" s="32" t="s">
        <v>390</v>
      </c>
      <c r="S436" s="32" t="s">
        <v>390</v>
      </c>
      <c r="T436" s="32" t="s">
        <v>390</v>
      </c>
      <c r="U436" s="32" t="s">
        <v>390</v>
      </c>
      <c r="V436" s="32" t="s">
        <v>390</v>
      </c>
      <c r="W436" s="32" t="s">
        <v>390</v>
      </c>
      <c r="X436" s="158" t="s">
        <v>390</v>
      </c>
    </row>
    <row r="437" spans="1:24" s="60" customFormat="1" ht="24" customHeight="1" outlineLevel="1" x14ac:dyDescent="0.2">
      <c r="A437" s="51" t="s">
        <v>663</v>
      </c>
      <c r="B437" s="265" t="s">
        <v>664</v>
      </c>
      <c r="C437" s="266"/>
      <c r="D437" s="266"/>
      <c r="E437" s="266"/>
      <c r="F437" s="266"/>
      <c r="G437" s="266"/>
      <c r="H437" s="267"/>
      <c r="I437" s="52" t="s">
        <v>16</v>
      </c>
      <c r="J437" s="32" t="s">
        <v>390</v>
      </c>
      <c r="K437" s="32" t="s">
        <v>390</v>
      </c>
      <c r="L437" s="32" t="s">
        <v>390</v>
      </c>
      <c r="M437" s="121" t="s">
        <v>390</v>
      </c>
      <c r="N437" s="31" t="s">
        <v>390</v>
      </c>
      <c r="O437" s="31" t="s">
        <v>390</v>
      </c>
      <c r="P437" s="31" t="s">
        <v>390</v>
      </c>
      <c r="Q437" s="32" t="s">
        <v>390</v>
      </c>
      <c r="R437" s="32" t="s">
        <v>390</v>
      </c>
      <c r="S437" s="32" t="s">
        <v>390</v>
      </c>
      <c r="T437" s="32" t="s">
        <v>390</v>
      </c>
      <c r="U437" s="32" t="s">
        <v>390</v>
      </c>
      <c r="V437" s="32" t="s">
        <v>390</v>
      </c>
      <c r="W437" s="32" t="s">
        <v>390</v>
      </c>
      <c r="X437" s="158" t="s">
        <v>390</v>
      </c>
    </row>
    <row r="438" spans="1:24" s="60" customFormat="1" ht="12.75" outlineLevel="1" x14ac:dyDescent="0.2">
      <c r="A438" s="51" t="s">
        <v>96</v>
      </c>
      <c r="B438" s="211" t="s">
        <v>305</v>
      </c>
      <c r="C438" s="212"/>
      <c r="D438" s="212"/>
      <c r="E438" s="212"/>
      <c r="F438" s="212"/>
      <c r="G438" s="212"/>
      <c r="H438" s="213"/>
      <c r="I438" s="52" t="s">
        <v>16</v>
      </c>
      <c r="J438" s="32" t="s">
        <v>390</v>
      </c>
      <c r="K438" s="32" t="s">
        <v>390</v>
      </c>
      <c r="L438" s="32" t="s">
        <v>390</v>
      </c>
      <c r="M438" s="121" t="s">
        <v>390</v>
      </c>
      <c r="N438" s="31" t="s">
        <v>390</v>
      </c>
      <c r="O438" s="31" t="s">
        <v>390</v>
      </c>
      <c r="P438" s="31" t="s">
        <v>390</v>
      </c>
      <c r="Q438" s="32" t="s">
        <v>390</v>
      </c>
      <c r="R438" s="32" t="s">
        <v>390</v>
      </c>
      <c r="S438" s="32" t="s">
        <v>390</v>
      </c>
      <c r="T438" s="32" t="s">
        <v>390</v>
      </c>
      <c r="U438" s="32" t="s">
        <v>390</v>
      </c>
      <c r="V438" s="32" t="s">
        <v>390</v>
      </c>
      <c r="W438" s="32" t="s">
        <v>390</v>
      </c>
      <c r="X438" s="158" t="s">
        <v>390</v>
      </c>
    </row>
    <row r="439" spans="1:24" s="60" customFormat="1" ht="24" customHeight="1" outlineLevel="1" x14ac:dyDescent="0.2">
      <c r="A439" s="51" t="s">
        <v>665</v>
      </c>
      <c r="B439" s="265" t="s">
        <v>666</v>
      </c>
      <c r="C439" s="266"/>
      <c r="D439" s="266"/>
      <c r="E439" s="266"/>
      <c r="F439" s="266"/>
      <c r="G439" s="266"/>
      <c r="H439" s="267"/>
      <c r="I439" s="52" t="s">
        <v>16</v>
      </c>
      <c r="J439" s="32" t="s">
        <v>390</v>
      </c>
      <c r="K439" s="32" t="s">
        <v>390</v>
      </c>
      <c r="L439" s="32" t="s">
        <v>390</v>
      </c>
      <c r="M439" s="121" t="s">
        <v>390</v>
      </c>
      <c r="N439" s="31" t="s">
        <v>390</v>
      </c>
      <c r="O439" s="31" t="s">
        <v>390</v>
      </c>
      <c r="P439" s="31" t="s">
        <v>390</v>
      </c>
      <c r="Q439" s="32" t="s">
        <v>390</v>
      </c>
      <c r="R439" s="32" t="s">
        <v>390</v>
      </c>
      <c r="S439" s="32" t="s">
        <v>390</v>
      </c>
      <c r="T439" s="32" t="s">
        <v>390</v>
      </c>
      <c r="U439" s="32" t="s">
        <v>390</v>
      </c>
      <c r="V439" s="32" t="s">
        <v>390</v>
      </c>
      <c r="W439" s="32" t="s">
        <v>390</v>
      </c>
      <c r="X439" s="158" t="s">
        <v>390</v>
      </c>
    </row>
    <row r="440" spans="1:24" s="60" customFormat="1" ht="12.75" x14ac:dyDescent="0.2">
      <c r="A440" s="51" t="s">
        <v>55</v>
      </c>
      <c r="B440" s="186" t="s">
        <v>667</v>
      </c>
      <c r="C440" s="187"/>
      <c r="D440" s="187"/>
      <c r="E440" s="187"/>
      <c r="F440" s="187"/>
      <c r="G440" s="187"/>
      <c r="H440" s="188"/>
      <c r="I440" s="52" t="s">
        <v>16</v>
      </c>
      <c r="J440" s="32">
        <v>2.71278</v>
      </c>
      <c r="K440" s="32">
        <v>1.4938479</v>
      </c>
      <c r="L440" s="32" t="s">
        <v>390</v>
      </c>
      <c r="M440" s="121" t="s">
        <v>390</v>
      </c>
      <c r="N440" s="31" t="s">
        <v>390</v>
      </c>
      <c r="O440" s="31" t="s">
        <v>390</v>
      </c>
      <c r="P440" s="31" t="s">
        <v>390</v>
      </c>
      <c r="Q440" s="32" t="s">
        <v>390</v>
      </c>
      <c r="R440" s="32" t="s">
        <v>390</v>
      </c>
      <c r="S440" s="32" t="s">
        <v>390</v>
      </c>
      <c r="T440" s="32" t="s">
        <v>390</v>
      </c>
      <c r="U440" s="32" t="s">
        <v>390</v>
      </c>
      <c r="V440" s="32" t="s">
        <v>390</v>
      </c>
      <c r="W440" s="32" t="s">
        <v>390</v>
      </c>
      <c r="X440" s="158" t="s">
        <v>390</v>
      </c>
    </row>
    <row r="441" spans="1:24" s="60" customFormat="1" ht="13.5" thickBot="1" x14ac:dyDescent="0.25">
      <c r="A441" s="92" t="s">
        <v>56</v>
      </c>
      <c r="B441" s="214" t="s">
        <v>668</v>
      </c>
      <c r="C441" s="215"/>
      <c r="D441" s="215"/>
      <c r="E441" s="215"/>
      <c r="F441" s="215"/>
      <c r="G441" s="215"/>
      <c r="H441" s="216"/>
      <c r="I441" s="90" t="s">
        <v>16</v>
      </c>
      <c r="J441" s="33">
        <v>0.54200000000000004</v>
      </c>
      <c r="K441" s="33">
        <v>0.29699399999999998</v>
      </c>
      <c r="L441" s="33" t="s">
        <v>390</v>
      </c>
      <c r="M441" s="122" t="s">
        <v>390</v>
      </c>
      <c r="N441" s="123" t="s">
        <v>390</v>
      </c>
      <c r="O441" s="123" t="s">
        <v>390</v>
      </c>
      <c r="P441" s="123" t="s">
        <v>390</v>
      </c>
      <c r="Q441" s="33" t="s">
        <v>390</v>
      </c>
      <c r="R441" s="33" t="s">
        <v>390</v>
      </c>
      <c r="S441" s="33" t="s">
        <v>390</v>
      </c>
      <c r="T441" s="33" t="s">
        <v>390</v>
      </c>
      <c r="U441" s="33" t="s">
        <v>390</v>
      </c>
      <c r="V441" s="33" t="s">
        <v>390</v>
      </c>
      <c r="W441" s="33" t="s">
        <v>390</v>
      </c>
      <c r="X441" s="160" t="s">
        <v>390</v>
      </c>
    </row>
    <row r="442" spans="1:24" s="60" customFormat="1" ht="12.75" x14ac:dyDescent="0.2">
      <c r="A442" s="93" t="s">
        <v>114</v>
      </c>
      <c r="B442" s="229" t="s">
        <v>107</v>
      </c>
      <c r="C442" s="230"/>
      <c r="D442" s="230"/>
      <c r="E442" s="230"/>
      <c r="F442" s="230"/>
      <c r="G442" s="230"/>
      <c r="H442" s="231"/>
      <c r="I442" s="91" t="s">
        <v>390</v>
      </c>
      <c r="J442" s="26" t="s">
        <v>390</v>
      </c>
      <c r="K442" s="26" t="s">
        <v>390</v>
      </c>
      <c r="L442" s="26" t="s">
        <v>390</v>
      </c>
      <c r="M442" s="93"/>
      <c r="N442" s="148"/>
      <c r="O442" s="168"/>
      <c r="P442" s="168"/>
      <c r="Q442" s="26"/>
      <c r="R442" s="26"/>
      <c r="S442" s="26"/>
      <c r="T442" s="26"/>
      <c r="U442" s="26"/>
      <c r="V442" s="26"/>
      <c r="W442" s="26"/>
      <c r="X442" s="50"/>
    </row>
    <row r="443" spans="1:24" s="60" customFormat="1" ht="36" customHeight="1" x14ac:dyDescent="0.2">
      <c r="A443" s="51" t="s">
        <v>116</v>
      </c>
      <c r="B443" s="189" t="s">
        <v>669</v>
      </c>
      <c r="C443" s="190"/>
      <c r="D443" s="190"/>
      <c r="E443" s="190"/>
      <c r="F443" s="190"/>
      <c r="G443" s="190"/>
      <c r="H443" s="191"/>
      <c r="I443" s="52" t="s">
        <v>16</v>
      </c>
      <c r="J443" s="34">
        <v>8.3320000000000007</v>
      </c>
      <c r="K443" s="34">
        <v>12.78</v>
      </c>
      <c r="L443" s="34">
        <v>15.81</v>
      </c>
      <c r="M443" s="124">
        <v>11.995699999999999</v>
      </c>
      <c r="N443" s="125">
        <f>N444</f>
        <v>18.448</v>
      </c>
      <c r="O443" s="125">
        <v>17.850000000000001</v>
      </c>
      <c r="P443" s="125">
        <v>20.2</v>
      </c>
      <c r="Q443" s="125" t="s">
        <v>390</v>
      </c>
      <c r="R443" s="125" t="s">
        <v>390</v>
      </c>
      <c r="S443" s="34" t="s">
        <v>390</v>
      </c>
      <c r="T443" s="34" t="s">
        <v>390</v>
      </c>
      <c r="U443" s="34" t="s">
        <v>390</v>
      </c>
      <c r="V443" s="34" t="s">
        <v>390</v>
      </c>
      <c r="W443" s="34" t="s">
        <v>390</v>
      </c>
      <c r="X443" s="156" t="s">
        <v>390</v>
      </c>
    </row>
    <row r="444" spans="1:24" s="60" customFormat="1" ht="12.75" outlineLevel="1" x14ac:dyDescent="0.2">
      <c r="A444" s="51" t="s">
        <v>117</v>
      </c>
      <c r="B444" s="211" t="s">
        <v>670</v>
      </c>
      <c r="C444" s="212"/>
      <c r="D444" s="212"/>
      <c r="E444" s="212"/>
      <c r="F444" s="212"/>
      <c r="G444" s="212"/>
      <c r="H444" s="213"/>
      <c r="I444" s="52" t="s">
        <v>16</v>
      </c>
      <c r="J444" s="34">
        <v>8.3320000000000007</v>
      </c>
      <c r="K444" s="34">
        <v>12.78</v>
      </c>
      <c r="L444" s="34">
        <v>15.81</v>
      </c>
      <c r="M444" s="124">
        <v>11.995699999999999</v>
      </c>
      <c r="N444" s="125">
        <f>15.91+2.538</f>
        <v>18.448</v>
      </c>
      <c r="O444" s="125">
        <v>17.850000000000001</v>
      </c>
      <c r="P444" s="125">
        <v>20.2</v>
      </c>
      <c r="Q444" s="125" t="s">
        <v>390</v>
      </c>
      <c r="R444" s="125" t="s">
        <v>390</v>
      </c>
      <c r="S444" s="34" t="s">
        <v>390</v>
      </c>
      <c r="T444" s="34" t="s">
        <v>390</v>
      </c>
      <c r="U444" s="34" t="s">
        <v>390</v>
      </c>
      <c r="V444" s="34" t="s">
        <v>390</v>
      </c>
      <c r="W444" s="34" t="s">
        <v>390</v>
      </c>
      <c r="X444" s="156" t="s">
        <v>390</v>
      </c>
    </row>
    <row r="445" spans="1:24" s="60" customFormat="1" ht="24" customHeight="1" outlineLevel="1" x14ac:dyDescent="0.2">
      <c r="A445" s="51" t="s">
        <v>118</v>
      </c>
      <c r="B445" s="220" t="s">
        <v>671</v>
      </c>
      <c r="C445" s="221"/>
      <c r="D445" s="221"/>
      <c r="E445" s="221"/>
      <c r="F445" s="221"/>
      <c r="G445" s="221"/>
      <c r="H445" s="222"/>
      <c r="I445" s="52" t="s">
        <v>16</v>
      </c>
      <c r="J445" s="28" t="s">
        <v>390</v>
      </c>
      <c r="K445" s="28" t="s">
        <v>390</v>
      </c>
      <c r="L445" s="28" t="s">
        <v>390</v>
      </c>
      <c r="M445" s="51" t="s">
        <v>390</v>
      </c>
      <c r="N445" s="27" t="s">
        <v>390</v>
      </c>
      <c r="O445" s="27" t="s">
        <v>390</v>
      </c>
      <c r="P445" s="27" t="s">
        <v>390</v>
      </c>
      <c r="Q445" s="28" t="s">
        <v>390</v>
      </c>
      <c r="R445" s="28" t="s">
        <v>390</v>
      </c>
      <c r="S445" s="28" t="s">
        <v>390</v>
      </c>
      <c r="T445" s="28" t="s">
        <v>390</v>
      </c>
      <c r="U445" s="28" t="s">
        <v>390</v>
      </c>
      <c r="V445" s="28" t="s">
        <v>390</v>
      </c>
      <c r="W445" s="28" t="s">
        <v>390</v>
      </c>
      <c r="X445" s="54" t="s">
        <v>390</v>
      </c>
    </row>
    <row r="446" spans="1:24" s="60" customFormat="1" ht="12.75" outlineLevel="1" x14ac:dyDescent="0.2">
      <c r="A446" s="51" t="s">
        <v>119</v>
      </c>
      <c r="B446" s="211" t="s">
        <v>672</v>
      </c>
      <c r="C446" s="212"/>
      <c r="D446" s="212"/>
      <c r="E446" s="212"/>
      <c r="F446" s="212"/>
      <c r="G446" s="212"/>
      <c r="H446" s="213"/>
      <c r="I446" s="52" t="s">
        <v>16</v>
      </c>
      <c r="J446" s="28" t="s">
        <v>390</v>
      </c>
      <c r="K446" s="28" t="s">
        <v>390</v>
      </c>
      <c r="L446" s="28" t="s">
        <v>390</v>
      </c>
      <c r="M446" s="51" t="s">
        <v>390</v>
      </c>
      <c r="N446" s="27" t="s">
        <v>390</v>
      </c>
      <c r="O446" s="27" t="s">
        <v>390</v>
      </c>
      <c r="P446" s="27" t="s">
        <v>390</v>
      </c>
      <c r="Q446" s="28" t="s">
        <v>390</v>
      </c>
      <c r="R446" s="28" t="s">
        <v>390</v>
      </c>
      <c r="S446" s="28" t="s">
        <v>390</v>
      </c>
      <c r="T446" s="28" t="s">
        <v>390</v>
      </c>
      <c r="U446" s="28" t="s">
        <v>390</v>
      </c>
      <c r="V446" s="28" t="s">
        <v>390</v>
      </c>
      <c r="W446" s="28" t="s">
        <v>390</v>
      </c>
      <c r="X446" s="54" t="s">
        <v>390</v>
      </c>
    </row>
    <row r="447" spans="1:24" s="60" customFormat="1" ht="24" customHeight="1" x14ac:dyDescent="0.2">
      <c r="A447" s="51" t="s">
        <v>120</v>
      </c>
      <c r="B447" s="189" t="s">
        <v>673</v>
      </c>
      <c r="C447" s="190"/>
      <c r="D447" s="190"/>
      <c r="E447" s="190"/>
      <c r="F447" s="190"/>
      <c r="G447" s="190"/>
      <c r="H447" s="191"/>
      <c r="I447" s="52" t="s">
        <v>390</v>
      </c>
      <c r="J447" s="28" t="s">
        <v>390</v>
      </c>
      <c r="K447" s="28" t="s">
        <v>390</v>
      </c>
      <c r="L447" s="28" t="s">
        <v>390</v>
      </c>
      <c r="M447" s="51" t="s">
        <v>390</v>
      </c>
      <c r="N447" s="27" t="s">
        <v>390</v>
      </c>
      <c r="O447" s="27" t="s">
        <v>390</v>
      </c>
      <c r="P447" s="27" t="s">
        <v>390</v>
      </c>
      <c r="Q447" s="28" t="s">
        <v>390</v>
      </c>
      <c r="R447" s="28" t="s">
        <v>390</v>
      </c>
      <c r="S447" s="28" t="s">
        <v>390</v>
      </c>
      <c r="T447" s="28" t="s">
        <v>390</v>
      </c>
      <c r="U447" s="28" t="s">
        <v>390</v>
      </c>
      <c r="V447" s="28" t="s">
        <v>390</v>
      </c>
      <c r="W447" s="28" t="s">
        <v>390</v>
      </c>
      <c r="X447" s="54" t="s">
        <v>390</v>
      </c>
    </row>
    <row r="448" spans="1:24" s="60" customFormat="1" ht="12.75" outlineLevel="1" x14ac:dyDescent="0.2">
      <c r="A448" s="51" t="s">
        <v>674</v>
      </c>
      <c r="B448" s="211" t="s">
        <v>675</v>
      </c>
      <c r="C448" s="212"/>
      <c r="D448" s="212"/>
      <c r="E448" s="212"/>
      <c r="F448" s="212"/>
      <c r="G448" s="212"/>
      <c r="H448" s="213"/>
      <c r="I448" s="52" t="s">
        <v>16</v>
      </c>
      <c r="J448" s="28" t="s">
        <v>390</v>
      </c>
      <c r="K448" s="28" t="s">
        <v>390</v>
      </c>
      <c r="L448" s="28" t="s">
        <v>390</v>
      </c>
      <c r="M448" s="51" t="s">
        <v>390</v>
      </c>
      <c r="N448" s="27" t="s">
        <v>390</v>
      </c>
      <c r="O448" s="27" t="s">
        <v>390</v>
      </c>
      <c r="P448" s="27" t="s">
        <v>390</v>
      </c>
      <c r="Q448" s="28" t="s">
        <v>390</v>
      </c>
      <c r="R448" s="28" t="s">
        <v>390</v>
      </c>
      <c r="S448" s="28" t="s">
        <v>390</v>
      </c>
      <c r="T448" s="28" t="s">
        <v>390</v>
      </c>
      <c r="U448" s="28" t="s">
        <v>390</v>
      </c>
      <c r="V448" s="28" t="s">
        <v>390</v>
      </c>
      <c r="W448" s="28" t="s">
        <v>390</v>
      </c>
      <c r="X448" s="54" t="s">
        <v>390</v>
      </c>
    </row>
    <row r="449" spans="1:24" s="60" customFormat="1" ht="12.75" outlineLevel="1" x14ac:dyDescent="0.2">
      <c r="A449" s="51" t="s">
        <v>676</v>
      </c>
      <c r="B449" s="211" t="s">
        <v>677</v>
      </c>
      <c r="C449" s="212"/>
      <c r="D449" s="212"/>
      <c r="E449" s="212"/>
      <c r="F449" s="212"/>
      <c r="G449" s="212"/>
      <c r="H449" s="213"/>
      <c r="I449" s="52" t="s">
        <v>16</v>
      </c>
      <c r="J449" s="28" t="s">
        <v>390</v>
      </c>
      <c r="K449" s="28" t="s">
        <v>390</v>
      </c>
      <c r="L449" s="28" t="s">
        <v>390</v>
      </c>
      <c r="M449" s="51" t="s">
        <v>390</v>
      </c>
      <c r="N449" s="27" t="s">
        <v>390</v>
      </c>
      <c r="O449" s="27" t="s">
        <v>390</v>
      </c>
      <c r="P449" s="27" t="s">
        <v>390</v>
      </c>
      <c r="Q449" s="28" t="s">
        <v>390</v>
      </c>
      <c r="R449" s="28" t="s">
        <v>390</v>
      </c>
      <c r="S449" s="28" t="s">
        <v>390</v>
      </c>
      <c r="T449" s="28" t="s">
        <v>390</v>
      </c>
      <c r="U449" s="28" t="s">
        <v>390</v>
      </c>
      <c r="V449" s="28" t="s">
        <v>390</v>
      </c>
      <c r="W449" s="28" t="s">
        <v>390</v>
      </c>
      <c r="X449" s="54" t="s">
        <v>390</v>
      </c>
    </row>
    <row r="450" spans="1:24" s="60" customFormat="1" ht="13.5" outlineLevel="1" thickBot="1" x14ac:dyDescent="0.25">
      <c r="A450" s="92" t="s">
        <v>678</v>
      </c>
      <c r="B450" s="232" t="s">
        <v>679</v>
      </c>
      <c r="C450" s="233"/>
      <c r="D450" s="233"/>
      <c r="E450" s="233"/>
      <c r="F450" s="233"/>
      <c r="G450" s="233"/>
      <c r="H450" s="234"/>
      <c r="I450" s="90" t="s">
        <v>16</v>
      </c>
      <c r="J450" s="29" t="s">
        <v>390</v>
      </c>
      <c r="K450" s="29" t="s">
        <v>390</v>
      </c>
      <c r="L450" s="29" t="s">
        <v>390</v>
      </c>
      <c r="M450" s="92" t="s">
        <v>390</v>
      </c>
      <c r="N450" s="115" t="s">
        <v>390</v>
      </c>
      <c r="O450" s="115" t="s">
        <v>390</v>
      </c>
      <c r="P450" s="115" t="s">
        <v>390</v>
      </c>
      <c r="Q450" s="29" t="s">
        <v>390</v>
      </c>
      <c r="R450" s="29" t="s">
        <v>390</v>
      </c>
      <c r="S450" s="29" t="s">
        <v>390</v>
      </c>
      <c r="T450" s="29" t="s">
        <v>390</v>
      </c>
      <c r="U450" s="29" t="s">
        <v>390</v>
      </c>
      <c r="V450" s="29" t="s">
        <v>390</v>
      </c>
      <c r="W450" s="29" t="s">
        <v>390</v>
      </c>
      <c r="X450" s="56" t="s">
        <v>390</v>
      </c>
    </row>
    <row r="451" spans="1:24" x14ac:dyDescent="0.25">
      <c r="J451" s="73"/>
      <c r="K451" s="73"/>
      <c r="L451" s="73"/>
      <c r="O451" s="64"/>
      <c r="P451" s="64"/>
      <c r="Q451" s="73"/>
      <c r="R451" s="73"/>
      <c r="S451" s="73"/>
      <c r="T451" s="73"/>
      <c r="U451" s="73"/>
      <c r="V451" s="73"/>
      <c r="W451" s="73"/>
      <c r="X451" s="73"/>
    </row>
    <row r="452" spans="1:24" x14ac:dyDescent="0.25">
      <c r="J452" s="73"/>
      <c r="K452" s="73"/>
      <c r="L452" s="73"/>
      <c r="Q452" s="73"/>
      <c r="R452" s="73"/>
      <c r="S452" s="73"/>
      <c r="T452" s="73"/>
      <c r="U452" s="73"/>
      <c r="V452" s="73"/>
      <c r="W452" s="73"/>
      <c r="X452" s="127"/>
    </row>
    <row r="453" spans="1:24" s="71" customFormat="1" ht="12.75" x14ac:dyDescent="0.2">
      <c r="A453" s="71" t="s">
        <v>680</v>
      </c>
      <c r="J453" s="73"/>
      <c r="K453" s="73"/>
      <c r="L453" s="73"/>
      <c r="O453" s="172"/>
      <c r="P453" s="172"/>
      <c r="Q453" s="73"/>
      <c r="S453" s="73"/>
      <c r="U453" s="73"/>
      <c r="W453" s="73"/>
      <c r="X453" s="73"/>
    </row>
    <row r="454" spans="1:24" s="71" customFormat="1" ht="12.75" x14ac:dyDescent="0.2">
      <c r="A454" s="126" t="s">
        <v>681</v>
      </c>
      <c r="J454" s="73"/>
      <c r="K454" s="73"/>
      <c r="L454" s="73"/>
      <c r="O454" s="172"/>
      <c r="P454" s="172"/>
      <c r="Q454" s="73"/>
      <c r="R454" s="73"/>
      <c r="S454" s="73"/>
      <c r="T454" s="73"/>
      <c r="U454" s="73"/>
      <c r="V454" s="73"/>
      <c r="W454" s="73"/>
      <c r="X454" s="73"/>
    </row>
    <row r="455" spans="1:24" s="71" customFormat="1" ht="12.75" x14ac:dyDescent="0.2">
      <c r="A455" s="126" t="s">
        <v>682</v>
      </c>
      <c r="J455" s="73"/>
      <c r="K455" s="73"/>
      <c r="L455" s="73"/>
      <c r="O455" s="172"/>
      <c r="P455" s="172"/>
      <c r="Q455" s="73"/>
      <c r="R455" s="73"/>
      <c r="S455" s="73"/>
      <c r="T455" s="73"/>
      <c r="U455" s="73"/>
      <c r="V455" s="73"/>
      <c r="W455" s="73"/>
      <c r="X455" s="73"/>
    </row>
    <row r="456" spans="1:24" s="71" customFormat="1" ht="12.75" x14ac:dyDescent="0.2">
      <c r="A456" s="126" t="s">
        <v>683</v>
      </c>
      <c r="J456" s="73"/>
      <c r="K456" s="73"/>
      <c r="L456" s="73"/>
      <c r="O456" s="172"/>
      <c r="P456" s="172"/>
      <c r="Q456" s="73"/>
      <c r="R456" s="73"/>
      <c r="S456" s="73"/>
      <c r="T456" s="73"/>
      <c r="U456" s="73"/>
      <c r="V456" s="73"/>
      <c r="W456" s="73"/>
      <c r="X456" s="73"/>
    </row>
    <row r="457" spans="1:24" s="71" customFormat="1" ht="12.75" x14ac:dyDescent="0.2">
      <c r="A457" s="126" t="s">
        <v>684</v>
      </c>
      <c r="J457" s="73"/>
      <c r="K457" s="73"/>
      <c r="L457" s="73"/>
      <c r="O457" s="172"/>
      <c r="P457" s="172"/>
      <c r="Q457" s="73"/>
      <c r="R457" s="73"/>
      <c r="S457" s="73"/>
      <c r="T457" s="73"/>
      <c r="U457" s="73"/>
      <c r="V457" s="73"/>
      <c r="W457" s="73"/>
      <c r="X457" s="73"/>
    </row>
    <row r="458" spans="1:24" s="71" customFormat="1" ht="12.75" x14ac:dyDescent="0.2">
      <c r="A458" s="126" t="s">
        <v>685</v>
      </c>
      <c r="J458" s="73"/>
      <c r="K458" s="73"/>
      <c r="L458" s="73"/>
      <c r="O458" s="172"/>
      <c r="P458" s="172"/>
      <c r="Q458" s="73"/>
      <c r="R458" s="73"/>
      <c r="S458" s="73"/>
      <c r="T458" s="73"/>
      <c r="U458" s="73"/>
      <c r="V458" s="73"/>
      <c r="W458" s="73"/>
      <c r="X458" s="73"/>
    </row>
    <row r="459" spans="1:24" s="71" customFormat="1" ht="12.75" x14ac:dyDescent="0.2">
      <c r="A459" s="126" t="s">
        <v>686</v>
      </c>
      <c r="J459" s="73"/>
      <c r="K459" s="73"/>
      <c r="L459" s="73"/>
      <c r="O459" s="172"/>
      <c r="P459" s="172"/>
      <c r="Q459" s="73"/>
      <c r="R459" s="73"/>
      <c r="S459" s="73"/>
      <c r="T459" s="73"/>
      <c r="U459" s="73"/>
      <c r="V459" s="73"/>
      <c r="W459" s="73"/>
      <c r="X459" s="73"/>
    </row>
    <row r="460" spans="1:24" x14ac:dyDescent="0.25">
      <c r="J460" s="73"/>
      <c r="K460" s="73"/>
      <c r="L460" s="73"/>
      <c r="Q460" s="73"/>
      <c r="R460" s="73"/>
      <c r="S460" s="73"/>
      <c r="T460" s="73"/>
      <c r="U460" s="73"/>
      <c r="V460" s="73"/>
      <c r="W460" s="73"/>
      <c r="X460" s="73"/>
    </row>
  </sheetData>
  <mergeCells count="451">
    <mergeCell ref="S369:T369"/>
    <mergeCell ref="U369:V369"/>
    <mergeCell ref="W369:X369"/>
    <mergeCell ref="S19:T19"/>
    <mergeCell ref="U19:V19"/>
    <mergeCell ref="B449:H449"/>
    <mergeCell ref="B450:H450"/>
    <mergeCell ref="B443:H443"/>
    <mergeCell ref="B444:H444"/>
    <mergeCell ref="B445:H445"/>
    <mergeCell ref="B446:H446"/>
    <mergeCell ref="B447:H447"/>
    <mergeCell ref="B448:H448"/>
    <mergeCell ref="B437:H437"/>
    <mergeCell ref="B438:H438"/>
    <mergeCell ref="B439:H439"/>
    <mergeCell ref="B440:H440"/>
    <mergeCell ref="B441:H441"/>
    <mergeCell ref="B442:H442"/>
    <mergeCell ref="B431:H431"/>
    <mergeCell ref="B432:H432"/>
    <mergeCell ref="B433:H433"/>
    <mergeCell ref="B434:H434"/>
    <mergeCell ref="B435:H435"/>
    <mergeCell ref="B436:H436"/>
    <mergeCell ref="B425:H425"/>
    <mergeCell ref="B426:H426"/>
    <mergeCell ref="B427:H427"/>
    <mergeCell ref="B428:H428"/>
    <mergeCell ref="B429:H429"/>
    <mergeCell ref="B430:H430"/>
    <mergeCell ref="B419:H419"/>
    <mergeCell ref="B420:H420"/>
    <mergeCell ref="B421:H421"/>
    <mergeCell ref="B422:H422"/>
    <mergeCell ref="B423:H423"/>
    <mergeCell ref="B424:H424"/>
    <mergeCell ref="B413:H413"/>
    <mergeCell ref="B414:H414"/>
    <mergeCell ref="B415:H415"/>
    <mergeCell ref="B416:H416"/>
    <mergeCell ref="B417:H417"/>
    <mergeCell ref="B418:H418"/>
    <mergeCell ref="B407:H407"/>
    <mergeCell ref="B408:H408"/>
    <mergeCell ref="B409:H409"/>
    <mergeCell ref="B410:H410"/>
    <mergeCell ref="B411:H411"/>
    <mergeCell ref="B412:H412"/>
    <mergeCell ref="B401:H401"/>
    <mergeCell ref="B402:H402"/>
    <mergeCell ref="B403:H403"/>
    <mergeCell ref="B404:H404"/>
    <mergeCell ref="B405:H405"/>
    <mergeCell ref="B406:H406"/>
    <mergeCell ref="B395:H395"/>
    <mergeCell ref="B396:H396"/>
    <mergeCell ref="B397:H397"/>
    <mergeCell ref="B398:H398"/>
    <mergeCell ref="B399:H399"/>
    <mergeCell ref="B400:H400"/>
    <mergeCell ref="B389:H389"/>
    <mergeCell ref="B390:H390"/>
    <mergeCell ref="B391:H391"/>
    <mergeCell ref="B392:H392"/>
    <mergeCell ref="B393:H393"/>
    <mergeCell ref="B394:H394"/>
    <mergeCell ref="B383:H383"/>
    <mergeCell ref="B384:H384"/>
    <mergeCell ref="B385:H385"/>
    <mergeCell ref="B386:H386"/>
    <mergeCell ref="B387:H387"/>
    <mergeCell ref="B388:H388"/>
    <mergeCell ref="B377:H377"/>
    <mergeCell ref="B378:H378"/>
    <mergeCell ref="B379:H379"/>
    <mergeCell ref="B380:H380"/>
    <mergeCell ref="B381:H381"/>
    <mergeCell ref="B382:H382"/>
    <mergeCell ref="B371:H371"/>
    <mergeCell ref="A372:H372"/>
    <mergeCell ref="B373:H373"/>
    <mergeCell ref="B374:H374"/>
    <mergeCell ref="B375:H375"/>
    <mergeCell ref="B376:H376"/>
    <mergeCell ref="A369:A370"/>
    <mergeCell ref="B369:H370"/>
    <mergeCell ref="I369:I370"/>
    <mergeCell ref="O369:P369"/>
    <mergeCell ref="B363:H363"/>
    <mergeCell ref="B364:H364"/>
    <mergeCell ref="B365:H365"/>
    <mergeCell ref="B366:H366"/>
    <mergeCell ref="B367:H367"/>
    <mergeCell ref="A368:P368"/>
    <mergeCell ref="M369:N369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9:H319"/>
    <mergeCell ref="B320:H320"/>
    <mergeCell ref="A318:L318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B286:H286"/>
    <mergeCell ref="B287:H287"/>
    <mergeCell ref="B288:H288"/>
    <mergeCell ref="B289:H289"/>
    <mergeCell ref="B290:H290"/>
    <mergeCell ref="B279:H279"/>
    <mergeCell ref="B280:H280"/>
    <mergeCell ref="B281:H281"/>
    <mergeCell ref="B282:H282"/>
    <mergeCell ref="B283:H283"/>
    <mergeCell ref="B284:H284"/>
    <mergeCell ref="B273:H273"/>
    <mergeCell ref="B274:H274"/>
    <mergeCell ref="B275:H275"/>
    <mergeCell ref="B276:H276"/>
    <mergeCell ref="B277:H277"/>
    <mergeCell ref="B278:H278"/>
    <mergeCell ref="B267:H267"/>
    <mergeCell ref="B268:H268"/>
    <mergeCell ref="B269:H269"/>
    <mergeCell ref="B270:H270"/>
    <mergeCell ref="B271:H271"/>
    <mergeCell ref="B272:H272"/>
    <mergeCell ref="B261:H261"/>
    <mergeCell ref="B262:H262"/>
    <mergeCell ref="B263:H263"/>
    <mergeCell ref="B264:H264"/>
    <mergeCell ref="B265:H265"/>
    <mergeCell ref="B266:H266"/>
    <mergeCell ref="B255:H255"/>
    <mergeCell ref="B256:H256"/>
    <mergeCell ref="B257:H257"/>
    <mergeCell ref="B258:H258"/>
    <mergeCell ref="B259:H259"/>
    <mergeCell ref="B260:H260"/>
    <mergeCell ref="B249:H249"/>
    <mergeCell ref="B250:H250"/>
    <mergeCell ref="B251:H251"/>
    <mergeCell ref="B252:H252"/>
    <mergeCell ref="B253:H253"/>
    <mergeCell ref="B254:H254"/>
    <mergeCell ref="B243:H243"/>
    <mergeCell ref="B244:H244"/>
    <mergeCell ref="B245:H245"/>
    <mergeCell ref="B246:H246"/>
    <mergeCell ref="B247:H247"/>
    <mergeCell ref="B248:H248"/>
    <mergeCell ref="B237:H237"/>
    <mergeCell ref="B238:H238"/>
    <mergeCell ref="B239:H239"/>
    <mergeCell ref="B240:H240"/>
    <mergeCell ref="B241:H241"/>
    <mergeCell ref="B242:H242"/>
    <mergeCell ref="B231:H231"/>
    <mergeCell ref="B232:H232"/>
    <mergeCell ref="B233:H233"/>
    <mergeCell ref="B234:H234"/>
    <mergeCell ref="B235:H235"/>
    <mergeCell ref="B236:H236"/>
    <mergeCell ref="B225:H225"/>
    <mergeCell ref="B226:H226"/>
    <mergeCell ref="B227:H227"/>
    <mergeCell ref="B228:H228"/>
    <mergeCell ref="B229:H229"/>
    <mergeCell ref="B230:H230"/>
    <mergeCell ref="B219:H219"/>
    <mergeCell ref="B220:H220"/>
    <mergeCell ref="B221:H221"/>
    <mergeCell ref="B222:H222"/>
    <mergeCell ref="B223:H223"/>
    <mergeCell ref="B224:H224"/>
    <mergeCell ref="B213:H213"/>
    <mergeCell ref="B214:H214"/>
    <mergeCell ref="B215:H215"/>
    <mergeCell ref="B216:H216"/>
    <mergeCell ref="B217:H217"/>
    <mergeCell ref="B218:H218"/>
    <mergeCell ref="B207:H207"/>
    <mergeCell ref="B208:H208"/>
    <mergeCell ref="B209:H209"/>
    <mergeCell ref="B210:H210"/>
    <mergeCell ref="B211:H211"/>
    <mergeCell ref="B212:H212"/>
    <mergeCell ref="B201:H201"/>
    <mergeCell ref="B202:H202"/>
    <mergeCell ref="B203:H203"/>
    <mergeCell ref="B204:H204"/>
    <mergeCell ref="B205:H205"/>
    <mergeCell ref="B206:H206"/>
    <mergeCell ref="B195:H195"/>
    <mergeCell ref="B196:H196"/>
    <mergeCell ref="B197:H197"/>
    <mergeCell ref="B198:H198"/>
    <mergeCell ref="B199:H199"/>
    <mergeCell ref="B200:H200"/>
    <mergeCell ref="B189:H189"/>
    <mergeCell ref="B190:H190"/>
    <mergeCell ref="B191:H191"/>
    <mergeCell ref="B192:H192"/>
    <mergeCell ref="B193:H193"/>
    <mergeCell ref="B194:H194"/>
    <mergeCell ref="B183:H183"/>
    <mergeCell ref="B184:H184"/>
    <mergeCell ref="B185:H185"/>
    <mergeCell ref="B186:H186"/>
    <mergeCell ref="B187:H187"/>
    <mergeCell ref="B188:H188"/>
    <mergeCell ref="B177:H177"/>
    <mergeCell ref="B178:H178"/>
    <mergeCell ref="B179:H179"/>
    <mergeCell ref="B180:H180"/>
    <mergeCell ref="B181:H181"/>
    <mergeCell ref="B182:H182"/>
    <mergeCell ref="B171:H171"/>
    <mergeCell ref="B172:H172"/>
    <mergeCell ref="B173:H173"/>
    <mergeCell ref="B174:H174"/>
    <mergeCell ref="B175:H175"/>
    <mergeCell ref="B176:H176"/>
    <mergeCell ref="B165:H165"/>
    <mergeCell ref="B167:H167"/>
    <mergeCell ref="B168:H168"/>
    <mergeCell ref="B169:H169"/>
    <mergeCell ref="B170:H170"/>
    <mergeCell ref="B159:H159"/>
    <mergeCell ref="B160:H160"/>
    <mergeCell ref="B161:H161"/>
    <mergeCell ref="B162:H162"/>
    <mergeCell ref="B163:H163"/>
    <mergeCell ref="B164:H164"/>
    <mergeCell ref="A166:L166"/>
    <mergeCell ref="B153:H153"/>
    <mergeCell ref="B154:H154"/>
    <mergeCell ref="B155:H155"/>
    <mergeCell ref="B156:H156"/>
    <mergeCell ref="B157:H157"/>
    <mergeCell ref="B158:H158"/>
    <mergeCell ref="B147:H147"/>
    <mergeCell ref="B148:H148"/>
    <mergeCell ref="B149:H149"/>
    <mergeCell ref="B150:H150"/>
    <mergeCell ref="B151:H151"/>
    <mergeCell ref="B152:H152"/>
    <mergeCell ref="B141:H141"/>
    <mergeCell ref="B142:H142"/>
    <mergeCell ref="B143:H143"/>
    <mergeCell ref="B144:H144"/>
    <mergeCell ref="B145:H145"/>
    <mergeCell ref="B146:H146"/>
    <mergeCell ref="B135:H135"/>
    <mergeCell ref="B136:H136"/>
    <mergeCell ref="B137:H137"/>
    <mergeCell ref="B138:H138"/>
    <mergeCell ref="B139:H139"/>
    <mergeCell ref="B140:H140"/>
    <mergeCell ref="B129:H129"/>
    <mergeCell ref="B130:H130"/>
    <mergeCell ref="B131:H131"/>
    <mergeCell ref="B132:H132"/>
    <mergeCell ref="B133:H133"/>
    <mergeCell ref="B134:H134"/>
    <mergeCell ref="B123:H123"/>
    <mergeCell ref="B124:H124"/>
    <mergeCell ref="B125:H125"/>
    <mergeCell ref="B126:H126"/>
    <mergeCell ref="B127:H127"/>
    <mergeCell ref="B128:H128"/>
    <mergeCell ref="B117:H117"/>
    <mergeCell ref="B118:H118"/>
    <mergeCell ref="B119:H119"/>
    <mergeCell ref="B120:H120"/>
    <mergeCell ref="B121:H121"/>
    <mergeCell ref="B122:H122"/>
    <mergeCell ref="B111:H111"/>
    <mergeCell ref="B112:H112"/>
    <mergeCell ref="B113:H113"/>
    <mergeCell ref="B114:H114"/>
    <mergeCell ref="B115:H115"/>
    <mergeCell ref="B116:H116"/>
    <mergeCell ref="B105:H105"/>
    <mergeCell ref="B106:H106"/>
    <mergeCell ref="B107:H107"/>
    <mergeCell ref="B108:H108"/>
    <mergeCell ref="B109:H109"/>
    <mergeCell ref="B110:H110"/>
    <mergeCell ref="B99:H99"/>
    <mergeCell ref="B100:H100"/>
    <mergeCell ref="B101:H101"/>
    <mergeCell ref="B102:H102"/>
    <mergeCell ref="B103:H103"/>
    <mergeCell ref="B104:H104"/>
    <mergeCell ref="B93:H93"/>
    <mergeCell ref="B94:H94"/>
    <mergeCell ref="B95:H95"/>
    <mergeCell ref="B96:H96"/>
    <mergeCell ref="B97:H97"/>
    <mergeCell ref="B98:H98"/>
    <mergeCell ref="B87:H87"/>
    <mergeCell ref="B88:H88"/>
    <mergeCell ref="B89:H89"/>
    <mergeCell ref="B90:H90"/>
    <mergeCell ref="B91:H91"/>
    <mergeCell ref="B92:H92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B78:H78"/>
    <mergeCell ref="B79:H79"/>
    <mergeCell ref="B80:H80"/>
    <mergeCell ref="B69:H69"/>
    <mergeCell ref="B70:H70"/>
    <mergeCell ref="B71:H71"/>
    <mergeCell ref="B72:H72"/>
    <mergeCell ref="B73:H73"/>
    <mergeCell ref="B74:H74"/>
    <mergeCell ref="B63:H63"/>
    <mergeCell ref="B64:H64"/>
    <mergeCell ref="B65:H65"/>
    <mergeCell ref="B66:H66"/>
    <mergeCell ref="B67:H67"/>
    <mergeCell ref="B68:H68"/>
    <mergeCell ref="B57:H57"/>
    <mergeCell ref="B58:H58"/>
    <mergeCell ref="B59:H59"/>
    <mergeCell ref="B60:H60"/>
    <mergeCell ref="B61:H61"/>
    <mergeCell ref="B62:H62"/>
    <mergeCell ref="B51:H51"/>
    <mergeCell ref="B52:H52"/>
    <mergeCell ref="B53:H53"/>
    <mergeCell ref="B54:H54"/>
    <mergeCell ref="B55:H55"/>
    <mergeCell ref="B56:H56"/>
    <mergeCell ref="B47:H47"/>
    <mergeCell ref="B48:H48"/>
    <mergeCell ref="B49:H49"/>
    <mergeCell ref="B50:H50"/>
    <mergeCell ref="B39:H39"/>
    <mergeCell ref="B40:H40"/>
    <mergeCell ref="B41:H41"/>
    <mergeCell ref="B42:H42"/>
    <mergeCell ref="B43:H43"/>
    <mergeCell ref="B44:H44"/>
    <mergeCell ref="B38:H38"/>
    <mergeCell ref="B27:H27"/>
    <mergeCell ref="B28:H28"/>
    <mergeCell ref="B29:H29"/>
    <mergeCell ref="B30:H30"/>
    <mergeCell ref="B31:H31"/>
    <mergeCell ref="B32:H32"/>
    <mergeCell ref="B45:H45"/>
    <mergeCell ref="B46:H46"/>
    <mergeCell ref="Q369:R369"/>
    <mergeCell ref="D6:P6"/>
    <mergeCell ref="D7:G7"/>
    <mergeCell ref="E9:P9"/>
    <mergeCell ref="B21:H21"/>
    <mergeCell ref="A22:P22"/>
    <mergeCell ref="B23:H23"/>
    <mergeCell ref="B24:H24"/>
    <mergeCell ref="B25:H25"/>
    <mergeCell ref="I15:X15"/>
    <mergeCell ref="W19:X19"/>
    <mergeCell ref="Q19:R19"/>
    <mergeCell ref="M19:N19"/>
    <mergeCell ref="B26:H26"/>
    <mergeCell ref="A18:P18"/>
    <mergeCell ref="A19:A20"/>
    <mergeCell ref="B19:H20"/>
    <mergeCell ref="I19:I20"/>
    <mergeCell ref="O19:P19"/>
    <mergeCell ref="B33:H33"/>
    <mergeCell ref="B34:H34"/>
    <mergeCell ref="B35:H35"/>
    <mergeCell ref="B36:H36"/>
    <mergeCell ref="B37:H37"/>
  </mergeCells>
  <pageMargins left="0.70866141732283472" right="0.70866141732283472" top="0.74803149606299213" bottom="0.74803149606299213" header="0.31496062992125984" footer="0.31496062992125984"/>
  <pageSetup paperSize="9" scale="2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H07_1037102722667_01_0_71_0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2023-07-19T10:15:59Z</dcterms:modified>
</cp:coreProperties>
</file>