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'Лист1'!$A$1:$R$21</definedName>
  </definedNames>
  <calcPr fullCalcOnLoad="1"/>
</workbook>
</file>

<file path=xl/sharedStrings.xml><?xml version="1.0" encoding="utf-8"?>
<sst xmlns="http://schemas.openxmlformats.org/spreadsheetml/2006/main" count="160" uniqueCount="40">
  <si>
    <t>Приложение №2</t>
  </si>
  <si>
    <t>к договору теплоснабжения</t>
  </si>
  <si>
    <t>№116 от 01.03.2013г.</t>
  </si>
  <si>
    <t>ЗАО «Алексинская электросетевая компания»</t>
  </si>
  <si>
    <t>ПЛАНОВЫЙ ОБЪЕМ ПОДАВАЕМОЙ ТЕПЛОВОЙ ЭНЕРГИИ</t>
  </si>
  <si>
    <t xml:space="preserve"> </t>
  </si>
  <si>
    <t>Год</t>
  </si>
  <si>
    <t>1 кв.</t>
  </si>
  <si>
    <t>2 кв.</t>
  </si>
  <si>
    <t>3 кв.</t>
  </si>
  <si>
    <t>4 кв.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</si>
  <si>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</si>
  <si>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</si>
  <si>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</si>
  <si>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</si>
  <si>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</si>
  <si>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</si>
  <si>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</si>
  <si>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</si>
  <si>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</si>
  <si>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</si>
  <si>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</si>
  <si>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</si>
  <si>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Теплоснабжение,</t>
  </si>
  <si>
    <t xml:space="preserve">Гкал в т.ч. </t>
  </si>
  <si>
    <t>Отопление,Гкал</t>
  </si>
  <si>
    <t>Горячее водо-</t>
  </si>
  <si>
    <t>снабжение, Гкал</t>
  </si>
  <si>
    <t>"Энергоснабжающая организация"</t>
  </si>
  <si>
    <t>"Абонент"</t>
  </si>
  <si>
    <t>Генеральный директор_______________________/В.И.МОИСЕЕВ/</t>
  </si>
  <si>
    <t>______________________________________________</t>
  </si>
  <si>
    <t>ул. Арматурная, д.36Б</t>
  </si>
  <si>
    <t>ул. Тургенева, д.34</t>
  </si>
  <si>
    <t>ул. Серафимовича, д.3</t>
  </si>
  <si>
    <t>ул.Дубравная, д.25 корп1 Тульская, 136, корп.2</t>
  </si>
  <si>
    <t>ул. Юности, д.1/20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</si>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</sst>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b/>
      <i/>
      <sz val="10"/>
      <color indexed="10"/>
      <name val="Arial Cyr"/>
      <family val="2"/>
    </font>
    <font>
      <b/>
      <i/>
      <sz val="10"/>
      <color indexed="11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74"/>
  <sheetViews>
    <sheetView tabSelected="1" view="pageBreakPreview" zoomScaleSheetLayoutView="100" workbookViewId="0" topLeftCell="A10">
      <pane ySplit="1" topLeftCell="BM1" activePane="bottomLeft" state="split"/>
      <selection pane="topLeft" activeCell="C6" sqref="C6"/>
      <selection pane="bottomLeft" activeCell="A1" sqref="A1:R21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8.125" style="0" customWidth="1"/>
    <col min="4" max="4" width="7.625" style="0" customWidth="1"/>
    <col min="5" max="6" width="7.25390625" style="0" customWidth="1"/>
    <col min="7" max="7" width="7.375" style="0" customWidth="1"/>
    <col min="8" max="8" width="8.25390625" style="0" customWidth="1"/>
    <col min="9" max="11" width="7.00390625" style="0" customWidth="1"/>
    <col min="12" max="12" width="6.125" style="0" customWidth="1"/>
    <col min="13" max="13" width="6.375" style="0" customWidth="1"/>
    <col min="14" max="14" width="7.00390625" style="0" customWidth="1"/>
    <col min="16" max="16" width="7.375" style="0" customWidth="1"/>
  </cols>
  <sheetData>
    <row r="3" spans="3:4" ht="12.75">
      <c r="C3" s="65" t="s">
        <v>0</v>
      </c>
      <c r="D3" s="65"/>
    </row>
    <row r="4" ht="12.75">
      <c r="C4" s="1" t="s">
        <v>1</v>
      </c>
    </row>
    <row r="5" spans="3:9" ht="12.75">
      <c r="C5" t="s">
        <v>2</v>
      </c>
      <c r="I5" s="2" t="s">
        <v>3</v>
      </c>
    </row>
    <row r="7" spans="2:20" ht="15.75">
      <c r="B7" s="65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T7" s="3"/>
    </row>
    <row r="8" spans="1:18" ht="12.75">
      <c r="A8" s="4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4" t="s">
        <v>10</v>
      </c>
      <c r="G8" s="5" t="s">
        <v>11</v>
      </c>
      <c r="H8" s="4" t="s">
        <v>12</v>
      </c>
      <c r="I8" s="5" t="s">
        <v>13</v>
      </c>
      <c r="J8" s="6" t="s">
        <v>14</v>
      </c>
      <c r="K8" s="4" t="s">
        <v>15</v>
      </c>
      <c r="L8" s="5" t="s">
        <v>16</v>
      </c>
      <c r="M8" s="4" t="s">
        <v>17</v>
      </c>
      <c r="N8" s="5" t="s">
        <v>18</v>
      </c>
      <c r="O8" s="4" t="s">
        <v>19</v>
      </c>
      <c r="P8" s="5" t="s">
        <v>20</v>
      </c>
      <c r="Q8" s="4" t="s">
        <v>21</v>
      </c>
      <c r="R8" s="7" t="s">
        <v>22</v>
      </c>
    </row>
    <row r="9" spans="1:18" ht="12.75">
      <c r="A9" s="8"/>
      <c r="B9" s="9"/>
      <c r="C9" s="10"/>
      <c r="D9" s="8"/>
      <c r="E9" s="10"/>
      <c r="F9" s="8"/>
      <c r="G9" s="10"/>
      <c r="H9" s="8"/>
      <c r="I9" s="10"/>
      <c r="J9" s="11"/>
      <c r="K9" s="8"/>
      <c r="L9" s="10"/>
      <c r="M9" s="8"/>
      <c r="N9" s="10"/>
      <c r="O9" s="8"/>
      <c r="P9" s="10"/>
      <c r="Q9" s="8"/>
      <c r="R9" s="12"/>
    </row>
    <row r="10" spans="1:18" ht="12.75">
      <c r="A10" s="4" t="s">
        <v>23</v>
      </c>
      <c r="B10" s="13">
        <f>B13+B12</f>
        <v>528.9</v>
      </c>
      <c r="C10" s="5"/>
      <c r="D10" s="4"/>
      <c r="E10" s="5"/>
      <c r="F10" s="4"/>
      <c r="G10" s="5"/>
      <c r="H10" s="4"/>
      <c r="I10" s="5"/>
      <c r="J10" s="6"/>
      <c r="K10" s="4"/>
      <c r="L10" s="5"/>
      <c r="M10" s="4"/>
      <c r="N10" s="5"/>
      <c r="O10" s="4"/>
      <c r="P10" s="5"/>
      <c r="Q10" s="4"/>
      <c r="R10" s="7"/>
    </row>
    <row r="11" spans="1:18" ht="12.75">
      <c r="A11" s="8" t="s">
        <v>24</v>
      </c>
      <c r="B11" s="14"/>
      <c r="C11" s="15"/>
      <c r="D11" s="16"/>
      <c r="E11" s="15"/>
      <c r="F11" s="16"/>
      <c r="G11" s="15"/>
      <c r="H11" s="16"/>
      <c r="I11" s="15"/>
      <c r="J11" s="17"/>
      <c r="K11" s="16"/>
      <c r="L11" s="15"/>
      <c r="M11" s="16"/>
      <c r="N11" s="15"/>
      <c r="O11" s="16"/>
      <c r="P11" s="15"/>
      <c r="Q11" s="16"/>
      <c r="R11" s="18"/>
    </row>
    <row r="12" spans="1:19" ht="12.75">
      <c r="A12" s="19" t="s">
        <v>25</v>
      </c>
      <c r="B12" s="20">
        <f>B51+B41+B30</f>
        <v>528.9</v>
      </c>
      <c r="C12" s="21">
        <f>G12+H12+I12</f>
        <v>279.7881</v>
      </c>
      <c r="D12" s="22">
        <f>J12</f>
        <v>47.0721</v>
      </c>
      <c r="E12" s="23"/>
      <c r="F12" s="22">
        <f>P12+Q12+R12</f>
        <v>202.03979999999999</v>
      </c>
      <c r="G12" s="22">
        <f>B12*19.7/100</f>
        <v>104.1933</v>
      </c>
      <c r="H12" s="22">
        <f>B12*17.6/100</f>
        <v>93.08640000000001</v>
      </c>
      <c r="I12" s="22">
        <f>B12*15.6/100</f>
        <v>82.5084</v>
      </c>
      <c r="J12" s="24">
        <f>B12*8.9/100</f>
        <v>47.0721</v>
      </c>
      <c r="K12" s="23"/>
      <c r="L12" s="25"/>
      <c r="M12" s="23"/>
      <c r="N12" s="23"/>
      <c r="O12" s="23"/>
      <c r="P12" s="22">
        <f>B12*7.7/100</f>
        <v>40.7253</v>
      </c>
      <c r="Q12" s="22">
        <f>B12*13.1/100</f>
        <v>69.2859</v>
      </c>
      <c r="R12" s="22">
        <f>B12*17.4/100</f>
        <v>92.02859999999998</v>
      </c>
      <c r="S12" s="26">
        <f>G12+H12+I12+J12+P12+Q12+R12</f>
        <v>528.9</v>
      </c>
    </row>
    <row r="13" spans="1:18" ht="12.75">
      <c r="A13" s="4" t="s">
        <v>26</v>
      </c>
      <c r="B13" s="13"/>
      <c r="C13" s="27"/>
      <c r="D13" s="28"/>
      <c r="E13" s="29"/>
      <c r="F13" s="28"/>
      <c r="G13" s="29">
        <f>(B13/12)</f>
        <v>0</v>
      </c>
      <c r="H13" s="28">
        <f>(B13/12)</f>
        <v>0</v>
      </c>
      <c r="I13" s="29">
        <f>(B13/12)</f>
        <v>0</v>
      </c>
      <c r="J13" s="28">
        <f>(B13/12)</f>
        <v>0</v>
      </c>
      <c r="K13" s="29">
        <f>(B13/12)</f>
        <v>0</v>
      </c>
      <c r="L13" s="27">
        <f>(B13/12)</f>
        <v>0</v>
      </c>
      <c r="M13" s="28">
        <f>(B13/12)</f>
        <v>0</v>
      </c>
      <c r="N13" s="29">
        <f>(B13/12)</f>
        <v>0</v>
      </c>
      <c r="O13" s="28">
        <f>(B13/12)</f>
        <v>0</v>
      </c>
      <c r="P13" s="29">
        <f>(B13/12)</f>
        <v>0</v>
      </c>
      <c r="Q13" s="28">
        <f>(B13/12)</f>
        <v>0</v>
      </c>
      <c r="R13" s="29">
        <f>(B13/12)</f>
        <v>0</v>
      </c>
    </row>
    <row r="14" spans="1:18" ht="12.75">
      <c r="A14" s="30" t="s">
        <v>27</v>
      </c>
      <c r="B14" s="31"/>
      <c r="C14" s="32">
        <f>(G13+H13+I13)</f>
        <v>0</v>
      </c>
      <c r="D14" s="33">
        <f>(J13+K13+L13)</f>
        <v>0</v>
      </c>
      <c r="E14" s="34">
        <f>(M13+N13+O13)</f>
        <v>0</v>
      </c>
      <c r="F14" s="33">
        <f>(P13+Q13+R13)</f>
        <v>0</v>
      </c>
      <c r="G14" s="34"/>
      <c r="H14" s="33"/>
      <c r="I14" s="34"/>
      <c r="J14" s="33"/>
      <c r="K14" s="34"/>
      <c r="L14" s="32"/>
      <c r="M14" s="33"/>
      <c r="N14" s="34"/>
      <c r="O14" s="33"/>
      <c r="P14" s="34"/>
      <c r="Q14" s="33"/>
      <c r="R14" s="34"/>
    </row>
    <row r="18" spans="2:13" ht="12.75">
      <c r="B18" t="s">
        <v>28</v>
      </c>
      <c r="M18" t="s">
        <v>29</v>
      </c>
    </row>
    <row r="20" spans="2:12" ht="12.75">
      <c r="B20" t="s">
        <v>30</v>
      </c>
      <c r="L20" t="s">
        <v>31</v>
      </c>
    </row>
    <row r="23" spans="8:10" ht="12.75">
      <c r="H23" s="35" t="s">
        <v>32</v>
      </c>
      <c r="I23" s="35"/>
      <c r="J23" s="35"/>
    </row>
    <row r="25" spans="2:16" ht="12.75">
      <c r="B25" s="65" t="s">
        <v>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8" ht="12.75">
      <c r="A26" s="4" t="s">
        <v>5</v>
      </c>
      <c r="B26" s="4" t="s">
        <v>6</v>
      </c>
      <c r="C26" s="5" t="s">
        <v>7</v>
      </c>
      <c r="D26" s="4" t="s">
        <v>8</v>
      </c>
      <c r="E26" s="5" t="s">
        <v>9</v>
      </c>
      <c r="F26" s="4" t="s">
        <v>10</v>
      </c>
      <c r="G26" s="5" t="s">
        <v>11</v>
      </c>
      <c r="H26" s="4" t="s">
        <v>12</v>
      </c>
      <c r="I26" s="5" t="s">
        <v>13</v>
      </c>
      <c r="J26" s="6" t="s">
        <v>14</v>
      </c>
      <c r="K26" s="4" t="s">
        <v>15</v>
      </c>
      <c r="L26" s="5" t="s">
        <v>16</v>
      </c>
      <c r="M26" s="4" t="s">
        <v>17</v>
      </c>
      <c r="N26" s="5" t="s">
        <v>18</v>
      </c>
      <c r="O26" s="4" t="s">
        <v>19</v>
      </c>
      <c r="P26" s="5" t="s">
        <v>20</v>
      </c>
      <c r="Q26" s="4" t="s">
        <v>21</v>
      </c>
      <c r="R26" s="7" t="s">
        <v>22</v>
      </c>
    </row>
    <row r="27" spans="1:18" ht="12.75">
      <c r="A27" s="8"/>
      <c r="B27" s="9"/>
      <c r="C27" s="10"/>
      <c r="D27" s="8"/>
      <c r="E27" s="10"/>
      <c r="F27" s="8"/>
      <c r="G27" s="10"/>
      <c r="H27" s="8"/>
      <c r="I27" s="10"/>
      <c r="J27" s="11"/>
      <c r="K27" s="8"/>
      <c r="L27" s="10"/>
      <c r="M27" s="8"/>
      <c r="N27" s="10"/>
      <c r="O27" s="8"/>
      <c r="P27" s="10"/>
      <c r="Q27" s="8"/>
      <c r="R27" s="12"/>
    </row>
    <row r="28" spans="1:18" ht="12.75">
      <c r="A28" s="4" t="s">
        <v>23</v>
      </c>
      <c r="B28" s="13">
        <f>B31+B30</f>
        <v>3</v>
      </c>
      <c r="C28" s="5"/>
      <c r="D28" s="4"/>
      <c r="E28" s="5"/>
      <c r="F28" s="4"/>
      <c r="G28" s="5"/>
      <c r="H28" s="4"/>
      <c r="I28" s="5"/>
      <c r="J28" s="6"/>
      <c r="K28" s="4"/>
      <c r="L28" s="5"/>
      <c r="M28" s="4"/>
      <c r="N28" s="5"/>
      <c r="O28" s="4"/>
      <c r="P28" s="5"/>
      <c r="Q28" s="4"/>
      <c r="R28" s="7"/>
    </row>
    <row r="29" spans="1:18" ht="12.75">
      <c r="A29" s="8" t="s">
        <v>24</v>
      </c>
      <c r="B29" s="14"/>
      <c r="C29" s="15"/>
      <c r="D29" s="16"/>
      <c r="E29" s="15"/>
      <c r="F29" s="16"/>
      <c r="G29" s="15"/>
      <c r="H29" s="16"/>
      <c r="I29" s="15"/>
      <c r="J29" s="17"/>
      <c r="K29" s="16"/>
      <c r="L29" s="15"/>
      <c r="M29" s="16"/>
      <c r="N29" s="15"/>
      <c r="O29" s="16"/>
      <c r="P29" s="15"/>
      <c r="Q29" s="16"/>
      <c r="R29" s="18"/>
    </row>
    <row r="30" spans="1:19" ht="12.75">
      <c r="A30" s="19" t="s">
        <v>25</v>
      </c>
      <c r="B30" s="20">
        <v>3</v>
      </c>
      <c r="C30" s="21">
        <f>G30+H30+I30</f>
        <v>1.587</v>
      </c>
      <c r="D30" s="22">
        <f>J30</f>
        <v>0.267</v>
      </c>
      <c r="E30" s="23"/>
      <c r="F30" s="22">
        <f>P30+Q30+R30</f>
        <v>1.146</v>
      </c>
      <c r="G30" s="22">
        <f>B30*19.7/100</f>
        <v>0.591</v>
      </c>
      <c r="H30" s="22">
        <f>B30*17.6/100</f>
        <v>0.528</v>
      </c>
      <c r="I30" s="22">
        <f>B30*15.6/100</f>
        <v>0.46799999999999997</v>
      </c>
      <c r="J30" s="24">
        <f>B30*8.9/100</f>
        <v>0.267</v>
      </c>
      <c r="K30" s="23"/>
      <c r="L30" s="25"/>
      <c r="M30" s="23"/>
      <c r="N30" s="23"/>
      <c r="O30" s="23"/>
      <c r="P30" s="22">
        <f>B30*7.7/100</f>
        <v>0.231</v>
      </c>
      <c r="Q30" s="22">
        <f>B30*13.1/100</f>
        <v>0.39299999999999996</v>
      </c>
      <c r="R30" s="22">
        <f>B30*17.4/100</f>
        <v>0.5219999999999999</v>
      </c>
      <c r="S30" s="26">
        <f>G30+H30+I30+J30+P30+Q30+R30</f>
        <v>2.9999999999999996</v>
      </c>
    </row>
    <row r="31" spans="1:18" ht="12.75">
      <c r="A31" s="4" t="s">
        <v>26</v>
      </c>
      <c r="B31" s="13"/>
      <c r="C31" s="27"/>
      <c r="D31" s="28"/>
      <c r="E31" s="29"/>
      <c r="F31" s="28"/>
      <c r="G31" s="29">
        <f>(B31/12)</f>
        <v>0</v>
      </c>
      <c r="H31" s="28">
        <f>(B31/12)</f>
        <v>0</v>
      </c>
      <c r="I31" s="29">
        <f>(B31/12)</f>
        <v>0</v>
      </c>
      <c r="J31" s="28">
        <f>(B31/12)</f>
        <v>0</v>
      </c>
      <c r="K31" s="29">
        <f>(B31/12)</f>
        <v>0</v>
      </c>
      <c r="L31" s="27">
        <f>(B31/12)</f>
        <v>0</v>
      </c>
      <c r="M31" s="28">
        <f>(B31/12)</f>
        <v>0</v>
      </c>
      <c r="N31" s="29">
        <f>(B31/12)</f>
        <v>0</v>
      </c>
      <c r="O31" s="28">
        <f>(B31/12)</f>
        <v>0</v>
      </c>
      <c r="P31" s="29">
        <f>(B31/12)</f>
        <v>0</v>
      </c>
      <c r="Q31" s="28">
        <f>(B31/12)</f>
        <v>0</v>
      </c>
      <c r="R31" s="29">
        <f>(B31/12)</f>
        <v>0</v>
      </c>
    </row>
    <row r="32" spans="1:18" ht="12.75">
      <c r="A32" s="30" t="s">
        <v>27</v>
      </c>
      <c r="B32" s="31"/>
      <c r="C32" s="32">
        <f>(G31+H31+I31)</f>
        <v>0</v>
      </c>
      <c r="D32" s="33">
        <f>(J31+K31+L31)</f>
        <v>0</v>
      </c>
      <c r="E32" s="34">
        <f>(M31+N31+O31)</f>
        <v>0</v>
      </c>
      <c r="F32" s="33">
        <f>(P31+Q31+R31)</f>
        <v>0</v>
      </c>
      <c r="G32" s="34"/>
      <c r="H32" s="33"/>
      <c r="I32" s="34"/>
      <c r="J32" s="33"/>
      <c r="K32" s="34"/>
      <c r="L32" s="32"/>
      <c r="M32" s="33"/>
      <c r="N32" s="34"/>
      <c r="O32" s="33"/>
      <c r="P32" s="34"/>
      <c r="Q32" s="33"/>
      <c r="R32" s="34"/>
    </row>
    <row r="33" spans="8:10" ht="12.75">
      <c r="H33" s="36"/>
      <c r="I33" s="36"/>
      <c r="J33" s="36"/>
    </row>
    <row r="34" spans="8:10" ht="12.75">
      <c r="H34" s="35" t="s">
        <v>33</v>
      </c>
      <c r="I34" s="35"/>
      <c r="J34" s="35"/>
    </row>
    <row r="36" spans="2:16" ht="12.75">
      <c r="B36" s="65" t="s">
        <v>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8" ht="12.75">
      <c r="A37" s="4" t="s">
        <v>5</v>
      </c>
      <c r="B37" s="4" t="s">
        <v>6</v>
      </c>
      <c r="C37" s="5" t="s">
        <v>7</v>
      </c>
      <c r="D37" s="4" t="s">
        <v>8</v>
      </c>
      <c r="E37" s="5" t="s">
        <v>9</v>
      </c>
      <c r="F37" s="4" t="s">
        <v>10</v>
      </c>
      <c r="G37" s="5" t="s">
        <v>11</v>
      </c>
      <c r="H37" s="4" t="s">
        <v>12</v>
      </c>
      <c r="I37" s="5" t="s">
        <v>13</v>
      </c>
      <c r="J37" s="6" t="s">
        <v>14</v>
      </c>
      <c r="K37" s="4" t="s">
        <v>15</v>
      </c>
      <c r="L37" s="5" t="s">
        <v>16</v>
      </c>
      <c r="M37" s="4" t="s">
        <v>17</v>
      </c>
      <c r="N37" s="5" t="s">
        <v>18</v>
      </c>
      <c r="O37" s="4" t="s">
        <v>19</v>
      </c>
      <c r="P37" s="5" t="s">
        <v>20</v>
      </c>
      <c r="Q37" s="4" t="s">
        <v>21</v>
      </c>
      <c r="R37" s="7" t="s">
        <v>22</v>
      </c>
    </row>
    <row r="38" spans="1:18" ht="12.75">
      <c r="A38" s="8"/>
      <c r="B38" s="9"/>
      <c r="C38" s="10"/>
      <c r="D38" s="8"/>
      <c r="E38" s="10"/>
      <c r="F38" s="8"/>
      <c r="G38" s="10"/>
      <c r="H38" s="8"/>
      <c r="I38" s="10"/>
      <c r="J38" s="11"/>
      <c r="K38" s="8"/>
      <c r="L38" s="10"/>
      <c r="M38" s="8"/>
      <c r="N38" s="10"/>
      <c r="O38" s="8"/>
      <c r="P38" s="10"/>
      <c r="Q38" s="8"/>
      <c r="R38" s="12"/>
    </row>
    <row r="39" spans="1:18" ht="12.75">
      <c r="A39" s="4" t="s">
        <v>23</v>
      </c>
      <c r="B39" s="13">
        <f>B42+B41</f>
        <v>522.1</v>
      </c>
      <c r="C39" s="5"/>
      <c r="D39" s="4"/>
      <c r="E39" s="5"/>
      <c r="F39" s="4"/>
      <c r="G39" s="5"/>
      <c r="H39" s="4"/>
      <c r="I39" s="5"/>
      <c r="J39" s="6"/>
      <c r="K39" s="4"/>
      <c r="L39" s="5"/>
      <c r="M39" s="4"/>
      <c r="N39" s="5"/>
      <c r="O39" s="4"/>
      <c r="P39" s="5"/>
      <c r="Q39" s="4"/>
      <c r="R39" s="7"/>
    </row>
    <row r="40" spans="1:18" ht="12.75">
      <c r="A40" s="8" t="s">
        <v>24</v>
      </c>
      <c r="B40" s="14"/>
      <c r="C40" s="15"/>
      <c r="D40" s="16"/>
      <c r="E40" s="15"/>
      <c r="F40" s="16"/>
      <c r="G40" s="15"/>
      <c r="H40" s="16"/>
      <c r="I40" s="15"/>
      <c r="J40" s="17"/>
      <c r="K40" s="16"/>
      <c r="L40" s="15"/>
      <c r="M40" s="16"/>
      <c r="N40" s="15"/>
      <c r="O40" s="16"/>
      <c r="P40" s="15"/>
      <c r="Q40" s="16"/>
      <c r="R40" s="18"/>
    </row>
    <row r="41" spans="1:19" ht="12.75">
      <c r="A41" s="19" t="s">
        <v>25</v>
      </c>
      <c r="B41" s="20">
        <v>522.1</v>
      </c>
      <c r="C41" s="21">
        <f>G41+H41+I41</f>
        <v>276.19090000000006</v>
      </c>
      <c r="D41" s="22">
        <f>J41</f>
        <v>46.4669</v>
      </c>
      <c r="E41" s="23"/>
      <c r="F41" s="22">
        <f>P41+Q41+R41</f>
        <v>199.44219999999999</v>
      </c>
      <c r="G41" s="22">
        <f>B41*19.7/100</f>
        <v>102.8537</v>
      </c>
      <c r="H41" s="22">
        <f>B41*17.6/100</f>
        <v>91.88960000000002</v>
      </c>
      <c r="I41" s="22">
        <f>B41*15.6/100</f>
        <v>81.44760000000001</v>
      </c>
      <c r="J41" s="24">
        <f>B41*8.9/100</f>
        <v>46.4669</v>
      </c>
      <c r="K41" s="23"/>
      <c r="L41" s="25"/>
      <c r="M41" s="23"/>
      <c r="N41" s="23"/>
      <c r="O41" s="23"/>
      <c r="P41" s="22">
        <f>B41*7.7/100</f>
        <v>40.2017</v>
      </c>
      <c r="Q41" s="22">
        <f>B41*13.1/100</f>
        <v>68.3951</v>
      </c>
      <c r="R41" s="22">
        <f>B41*17.4/100</f>
        <v>90.84539999999998</v>
      </c>
      <c r="S41" s="26">
        <f>G41+H41+I41+J41+P41+Q41+R41</f>
        <v>522.1000000000001</v>
      </c>
    </row>
    <row r="42" spans="1:18" ht="12.75">
      <c r="A42" s="4" t="s">
        <v>26</v>
      </c>
      <c r="B42" s="13"/>
      <c r="C42" s="27"/>
      <c r="D42" s="28"/>
      <c r="E42" s="29"/>
      <c r="F42" s="28"/>
      <c r="G42" s="29">
        <f>(B42/12)</f>
        <v>0</v>
      </c>
      <c r="H42" s="28">
        <f>(B42/12)</f>
        <v>0</v>
      </c>
      <c r="I42" s="29">
        <f>(B42/12)</f>
        <v>0</v>
      </c>
      <c r="J42" s="28">
        <f>(B42/12)</f>
        <v>0</v>
      </c>
      <c r="K42" s="29">
        <f>(B42/12)</f>
        <v>0</v>
      </c>
      <c r="L42" s="27">
        <f>(B42/12)</f>
        <v>0</v>
      </c>
      <c r="M42" s="28">
        <f>(B42/12)</f>
        <v>0</v>
      </c>
      <c r="N42" s="29">
        <f>(B42/12)</f>
        <v>0</v>
      </c>
      <c r="O42" s="28">
        <f>(B42/12)</f>
        <v>0</v>
      </c>
      <c r="P42" s="29">
        <f>(B42/12)</f>
        <v>0</v>
      </c>
      <c r="Q42" s="28">
        <f>(B42/12)</f>
        <v>0</v>
      </c>
      <c r="R42" s="29">
        <f>(B42/12)</f>
        <v>0</v>
      </c>
    </row>
    <row r="43" spans="1:18" ht="12.75">
      <c r="A43" s="30" t="s">
        <v>27</v>
      </c>
      <c r="B43" s="31"/>
      <c r="C43" s="32">
        <f>(G42+H42+I42)</f>
        <v>0</v>
      </c>
      <c r="D43" s="33">
        <f>(J42+K42+L42)</f>
        <v>0</v>
      </c>
      <c r="E43" s="34">
        <f>(M42+N42+O42)</f>
        <v>0</v>
      </c>
      <c r="F43" s="33">
        <f>(P42+Q42+R42)</f>
        <v>0</v>
      </c>
      <c r="G43" s="34"/>
      <c r="H43" s="33"/>
      <c r="I43" s="34"/>
      <c r="J43" s="33"/>
      <c r="K43" s="34"/>
      <c r="L43" s="32"/>
      <c r="M43" s="33"/>
      <c r="N43" s="34"/>
      <c r="O43" s="33"/>
      <c r="P43" s="34"/>
      <c r="Q43" s="33"/>
      <c r="R43" s="34"/>
    </row>
    <row r="45" spans="8:10" ht="12.75">
      <c r="H45" s="35" t="s">
        <v>34</v>
      </c>
      <c r="I45" s="35"/>
      <c r="J45" s="35"/>
    </row>
    <row r="46" spans="2:16" ht="12.75">
      <c r="B46" s="65" t="s">
        <v>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8" ht="12.75">
      <c r="A47" s="4" t="s">
        <v>5</v>
      </c>
      <c r="B47" s="4" t="s">
        <v>6</v>
      </c>
      <c r="C47" s="5" t="s">
        <v>7</v>
      </c>
      <c r="D47" s="4" t="s">
        <v>8</v>
      </c>
      <c r="E47" s="5" t="s">
        <v>9</v>
      </c>
      <c r="F47" s="4" t="s">
        <v>10</v>
      </c>
      <c r="G47" s="5" t="s">
        <v>11</v>
      </c>
      <c r="H47" s="4" t="s">
        <v>12</v>
      </c>
      <c r="I47" s="5" t="s">
        <v>13</v>
      </c>
      <c r="J47" s="6" t="s">
        <v>14</v>
      </c>
      <c r="K47" s="4" t="s">
        <v>15</v>
      </c>
      <c r="L47" s="5" t="s">
        <v>16</v>
      </c>
      <c r="M47" s="4" t="s">
        <v>17</v>
      </c>
      <c r="N47" s="5" t="s">
        <v>18</v>
      </c>
      <c r="O47" s="4" t="s">
        <v>19</v>
      </c>
      <c r="P47" s="5" t="s">
        <v>20</v>
      </c>
      <c r="Q47" s="4" t="s">
        <v>21</v>
      </c>
      <c r="R47" s="7" t="s">
        <v>22</v>
      </c>
    </row>
    <row r="48" spans="1:18" ht="12.75">
      <c r="A48" s="8"/>
      <c r="B48" s="9"/>
      <c r="C48" s="10"/>
      <c r="D48" s="8"/>
      <c r="E48" s="10"/>
      <c r="F48" s="8"/>
      <c r="G48" s="10"/>
      <c r="H48" s="8"/>
      <c r="I48" s="10"/>
      <c r="J48" s="11"/>
      <c r="K48" s="8"/>
      <c r="L48" s="10"/>
      <c r="M48" s="8"/>
      <c r="N48" s="10"/>
      <c r="O48" s="8"/>
      <c r="P48" s="10"/>
      <c r="Q48" s="8"/>
      <c r="R48" s="12"/>
    </row>
    <row r="49" spans="1:18" ht="12.75">
      <c r="A49" s="4" t="s">
        <v>23</v>
      </c>
      <c r="B49" s="13">
        <f>B52+B51</f>
        <v>3.8</v>
      </c>
      <c r="C49" s="5"/>
      <c r="D49" s="4"/>
      <c r="E49" s="5"/>
      <c r="F49" s="4"/>
      <c r="G49" s="5"/>
      <c r="H49" s="4"/>
      <c r="I49" s="5"/>
      <c r="J49" s="6"/>
      <c r="K49" s="4"/>
      <c r="L49" s="5"/>
      <c r="M49" s="4"/>
      <c r="N49" s="5"/>
      <c r="O49" s="4"/>
      <c r="P49" s="5"/>
      <c r="Q49" s="4"/>
      <c r="R49" s="7"/>
    </row>
    <row r="50" spans="1:18" ht="12.75">
      <c r="A50" s="8" t="s">
        <v>24</v>
      </c>
      <c r="B50" s="14"/>
      <c r="C50" s="15"/>
      <c r="D50" s="16"/>
      <c r="E50" s="15"/>
      <c r="F50" s="16"/>
      <c r="G50" s="15"/>
      <c r="H50" s="16"/>
      <c r="I50" s="15"/>
      <c r="J50" s="17"/>
      <c r="K50" s="16"/>
      <c r="L50" s="15"/>
      <c r="M50" s="16"/>
      <c r="N50" s="15"/>
      <c r="O50" s="16"/>
      <c r="P50" s="15"/>
      <c r="Q50" s="16"/>
      <c r="R50" s="18"/>
    </row>
    <row r="51" spans="1:19" ht="12.75">
      <c r="A51" s="19" t="s">
        <v>25</v>
      </c>
      <c r="B51" s="20">
        <v>3.8</v>
      </c>
      <c r="C51" s="21">
        <f>G51+H51+I51</f>
        <v>2.0102</v>
      </c>
      <c r="D51" s="22">
        <f>J51</f>
        <v>0.3382</v>
      </c>
      <c r="E51" s="23"/>
      <c r="F51" s="22">
        <f>P51+Q51+R51</f>
        <v>1.4516</v>
      </c>
      <c r="G51" s="22">
        <f>B51*19.7/100</f>
        <v>0.7486</v>
      </c>
      <c r="H51" s="22">
        <f>B51*17.6/100</f>
        <v>0.6688</v>
      </c>
      <c r="I51" s="22">
        <f>B51*15.6/100</f>
        <v>0.5928</v>
      </c>
      <c r="J51" s="24">
        <f>B51*8.9/100</f>
        <v>0.3382</v>
      </c>
      <c r="K51" s="23"/>
      <c r="L51" s="25"/>
      <c r="M51" s="23"/>
      <c r="N51" s="23"/>
      <c r="O51" s="23"/>
      <c r="P51" s="22">
        <f>B51*7.7/100</f>
        <v>0.29259999999999997</v>
      </c>
      <c r="Q51" s="22">
        <f>B51*13.1/100</f>
        <v>0.49779999999999996</v>
      </c>
      <c r="R51" s="22">
        <f>B51*17.4/100</f>
        <v>0.6611999999999999</v>
      </c>
      <c r="S51" s="26">
        <f>G51+H51+I51+J51+P51+Q51+R51</f>
        <v>3.8</v>
      </c>
    </row>
    <row r="52" spans="1:18" ht="12.75">
      <c r="A52" s="4" t="s">
        <v>26</v>
      </c>
      <c r="B52" s="13"/>
      <c r="C52" s="27"/>
      <c r="D52" s="28"/>
      <c r="E52" s="29"/>
      <c r="F52" s="28"/>
      <c r="G52" s="29">
        <f>(B52/12)</f>
        <v>0</v>
      </c>
      <c r="H52" s="28">
        <f>(B52/12)</f>
        <v>0</v>
      </c>
      <c r="I52" s="29">
        <f>(B52/12)</f>
        <v>0</v>
      </c>
      <c r="J52" s="28">
        <f>(B52/12)</f>
        <v>0</v>
      </c>
      <c r="K52" s="29">
        <f>(B52/12)</f>
        <v>0</v>
      </c>
      <c r="L52" s="27">
        <f>(B52/12)</f>
        <v>0</v>
      </c>
      <c r="M52" s="28">
        <f>(B52/12)</f>
        <v>0</v>
      </c>
      <c r="N52" s="29">
        <f>(B52/12)</f>
        <v>0</v>
      </c>
      <c r="O52" s="28">
        <f>(B52/12)</f>
        <v>0</v>
      </c>
      <c r="P52" s="29">
        <f>(B52/12)</f>
        <v>0</v>
      </c>
      <c r="Q52" s="28">
        <f>(B52/12)</f>
        <v>0</v>
      </c>
      <c r="R52" s="29">
        <f>(B52/12)</f>
        <v>0</v>
      </c>
    </row>
    <row r="53" spans="1:18" ht="12.75">
      <c r="A53" s="30" t="s">
        <v>27</v>
      </c>
      <c r="B53" s="31"/>
      <c r="C53" s="32">
        <f>(G52+H52+I52)</f>
        <v>0</v>
      </c>
      <c r="D53" s="33">
        <f>(J52+K52+L52)</f>
        <v>0</v>
      </c>
      <c r="E53" s="34">
        <f>(M52+N52+O52)</f>
        <v>0</v>
      </c>
      <c r="F53" s="33">
        <f>(P52+Q52+R52)</f>
        <v>0</v>
      </c>
      <c r="G53" s="34"/>
      <c r="H53" s="33"/>
      <c r="I53" s="34"/>
      <c r="J53" s="33"/>
      <c r="K53" s="34"/>
      <c r="L53" s="32"/>
      <c r="M53" s="33"/>
      <c r="N53" s="34"/>
      <c r="O53" s="33"/>
      <c r="P53" s="34"/>
      <c r="Q53" s="33"/>
      <c r="R53" s="34"/>
    </row>
    <row r="55" ht="12.75">
      <c r="H55" t="s">
        <v>35</v>
      </c>
    </row>
    <row r="56" spans="2:16" ht="12.75">
      <c r="B56" s="65" t="s">
        <v>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8" ht="12.75">
      <c r="A57" s="4" t="s">
        <v>5</v>
      </c>
      <c r="B57" s="4" t="s">
        <v>6</v>
      </c>
      <c r="C57" s="5" t="s">
        <v>7</v>
      </c>
      <c r="D57" s="4" t="s">
        <v>8</v>
      </c>
      <c r="E57" s="5" t="s">
        <v>9</v>
      </c>
      <c r="F57" s="4" t="s">
        <v>10</v>
      </c>
      <c r="G57" s="5" t="s">
        <v>11</v>
      </c>
      <c r="H57" s="4" t="s">
        <v>12</v>
      </c>
      <c r="I57" s="5" t="s">
        <v>13</v>
      </c>
      <c r="J57" s="6" t="s">
        <v>14</v>
      </c>
      <c r="K57" s="4" t="s">
        <v>15</v>
      </c>
      <c r="L57" s="5" t="s">
        <v>16</v>
      </c>
      <c r="M57" s="4" t="s">
        <v>17</v>
      </c>
      <c r="N57" s="5" t="s">
        <v>18</v>
      </c>
      <c r="O57" s="4" t="s">
        <v>19</v>
      </c>
      <c r="P57" s="5" t="s">
        <v>20</v>
      </c>
      <c r="Q57" s="4" t="s">
        <v>21</v>
      </c>
      <c r="R57" s="7" t="s">
        <v>22</v>
      </c>
    </row>
    <row r="58" spans="1:18" ht="12.75">
      <c r="A58" s="8"/>
      <c r="B58" s="9"/>
      <c r="C58" s="10"/>
      <c r="D58" s="8"/>
      <c r="E58" s="10"/>
      <c r="F58" s="8"/>
      <c r="G58" s="10"/>
      <c r="H58" s="8"/>
      <c r="I58" s="10"/>
      <c r="J58" s="11"/>
      <c r="K58" s="8"/>
      <c r="L58" s="10"/>
      <c r="M58" s="8"/>
      <c r="N58" s="10"/>
      <c r="O58" s="8"/>
      <c r="P58" s="10"/>
      <c r="Q58" s="8"/>
      <c r="R58" s="12"/>
    </row>
    <row r="59" spans="1:18" ht="12.75">
      <c r="A59" s="4" t="s">
        <v>23</v>
      </c>
      <c r="B59" s="13">
        <f>B62+B61</f>
        <v>3.1</v>
      </c>
      <c r="C59" s="5"/>
      <c r="D59" s="4"/>
      <c r="E59" s="5"/>
      <c r="F59" s="4"/>
      <c r="G59" s="5"/>
      <c r="H59" s="4"/>
      <c r="I59" s="5"/>
      <c r="J59" s="6"/>
      <c r="K59" s="4"/>
      <c r="L59" s="5"/>
      <c r="M59" s="4"/>
      <c r="N59" s="5"/>
      <c r="O59" s="4"/>
      <c r="P59" s="5"/>
      <c r="Q59" s="4"/>
      <c r="R59" s="7"/>
    </row>
    <row r="60" spans="1:18" ht="12.75">
      <c r="A60" s="8" t="s">
        <v>24</v>
      </c>
      <c r="B60" s="14"/>
      <c r="C60" s="15"/>
      <c r="D60" s="16"/>
      <c r="E60" s="15"/>
      <c r="F60" s="16"/>
      <c r="G60" s="15"/>
      <c r="H60" s="16"/>
      <c r="I60" s="15"/>
      <c r="J60" s="17"/>
      <c r="K60" s="16"/>
      <c r="L60" s="15"/>
      <c r="M60" s="16"/>
      <c r="N60" s="15"/>
      <c r="O60" s="16"/>
      <c r="P60" s="15"/>
      <c r="Q60" s="16"/>
      <c r="R60" s="18"/>
    </row>
    <row r="61" spans="1:19" ht="12.75">
      <c r="A61" s="19" t="s">
        <v>25</v>
      </c>
      <c r="B61" s="20">
        <v>3.1</v>
      </c>
      <c r="C61" s="21">
        <f>G61+H61+I61</f>
        <v>1.6943000000000001</v>
      </c>
      <c r="D61" s="22">
        <f>J61</f>
        <v>0.27590000000000003</v>
      </c>
      <c r="E61" s="23"/>
      <c r="F61" s="22">
        <v>1.1</v>
      </c>
      <c r="G61" s="22">
        <f>B61*19.7/100</f>
        <v>0.6107</v>
      </c>
      <c r="H61" s="37">
        <v>0.6</v>
      </c>
      <c r="I61" s="37">
        <f>B61*15.6/100</f>
        <v>0.4836</v>
      </c>
      <c r="J61" s="38">
        <f>B61*8.9/100</f>
        <v>0.27590000000000003</v>
      </c>
      <c r="K61" s="39"/>
      <c r="L61" s="40"/>
      <c r="M61" s="39"/>
      <c r="N61" s="39"/>
      <c r="O61" s="39"/>
      <c r="P61" s="37">
        <f>B61*7.7/100</f>
        <v>0.23870000000000002</v>
      </c>
      <c r="Q61" s="37">
        <f>B61*13.1/100</f>
        <v>0.4061</v>
      </c>
      <c r="R61" s="37">
        <f>B61*17.4/100</f>
        <v>0.5394</v>
      </c>
      <c r="S61" s="41">
        <f>G61+H61+I61+J61+P61+Q61+R61</f>
        <v>3.1544000000000003</v>
      </c>
    </row>
    <row r="62" spans="1:19" ht="12.75">
      <c r="A62" s="4" t="s">
        <v>26</v>
      </c>
      <c r="B62" s="13"/>
      <c r="C62" s="27"/>
      <c r="D62" s="28"/>
      <c r="E62" s="29"/>
      <c r="F62" s="28"/>
      <c r="G62" s="29">
        <f>(B62/12)</f>
        <v>0</v>
      </c>
      <c r="H62" s="42">
        <f>(B62/12)</f>
        <v>0</v>
      </c>
      <c r="I62" s="43">
        <f>(B62/12)</f>
        <v>0</v>
      </c>
      <c r="J62" s="42">
        <f>(B62/12)</f>
        <v>0</v>
      </c>
      <c r="K62" s="43">
        <f>(B62/12)</f>
        <v>0</v>
      </c>
      <c r="L62" s="44">
        <f>(B62/12)</f>
        <v>0</v>
      </c>
      <c r="M62" s="42">
        <f>(B62/12)</f>
        <v>0</v>
      </c>
      <c r="N62" s="43">
        <f>(B62/12)</f>
        <v>0</v>
      </c>
      <c r="O62" s="42">
        <f>(B62/12)</f>
        <v>0</v>
      </c>
      <c r="P62" s="43">
        <f>(B62/12)</f>
        <v>0</v>
      </c>
      <c r="Q62" s="42">
        <f>(B62/12)</f>
        <v>0</v>
      </c>
      <c r="R62" s="43">
        <f>(B62/12)</f>
        <v>0</v>
      </c>
      <c r="S62" s="36"/>
    </row>
    <row r="63" spans="1:19" ht="12.75">
      <c r="A63" s="30" t="s">
        <v>27</v>
      </c>
      <c r="B63" s="31"/>
      <c r="C63" s="32">
        <f>(G62+H62+I62)</f>
        <v>0</v>
      </c>
      <c r="D63" s="33">
        <f>(J62+K62+L62)</f>
        <v>0</v>
      </c>
      <c r="E63" s="34">
        <f>(M62+N62+O62)</f>
        <v>0</v>
      </c>
      <c r="F63" s="33">
        <f>(P62+Q62+R62)</f>
        <v>0</v>
      </c>
      <c r="G63" s="34"/>
      <c r="H63" s="45"/>
      <c r="I63" s="46"/>
      <c r="J63" s="45"/>
      <c r="K63" s="46"/>
      <c r="L63" s="47"/>
      <c r="M63" s="45"/>
      <c r="N63" s="46"/>
      <c r="O63" s="45"/>
      <c r="P63" s="46"/>
      <c r="Q63" s="45"/>
      <c r="R63" s="46"/>
      <c r="S63" s="36"/>
    </row>
    <row r="64" spans="8:19" ht="12.75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8:19" ht="12.75">
      <c r="H65" s="36"/>
      <c r="I65" s="36" t="s">
        <v>36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8:19" ht="12.7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2:19" ht="12.75">
      <c r="B67" s="65" t="s">
        <v>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36"/>
      <c r="R67" s="36"/>
      <c r="S67" s="36"/>
    </row>
    <row r="68" spans="1:19" ht="12.75">
      <c r="A68" s="4" t="s">
        <v>5</v>
      </c>
      <c r="B68" s="4" t="s">
        <v>6</v>
      </c>
      <c r="C68" s="5" t="s">
        <v>7</v>
      </c>
      <c r="D68" s="4" t="s">
        <v>8</v>
      </c>
      <c r="E68" s="5" t="s">
        <v>9</v>
      </c>
      <c r="F68" s="4" t="s">
        <v>10</v>
      </c>
      <c r="G68" s="5" t="s">
        <v>11</v>
      </c>
      <c r="H68" s="48" t="s">
        <v>12</v>
      </c>
      <c r="I68" s="49" t="s">
        <v>13</v>
      </c>
      <c r="J68" s="50" t="s">
        <v>14</v>
      </c>
      <c r="K68" s="48" t="s">
        <v>15</v>
      </c>
      <c r="L68" s="49" t="s">
        <v>16</v>
      </c>
      <c r="M68" s="48" t="s">
        <v>17</v>
      </c>
      <c r="N68" s="49" t="s">
        <v>18</v>
      </c>
      <c r="O68" s="48" t="s">
        <v>19</v>
      </c>
      <c r="P68" s="49" t="s">
        <v>20</v>
      </c>
      <c r="Q68" s="48" t="s">
        <v>21</v>
      </c>
      <c r="R68" s="51" t="s">
        <v>22</v>
      </c>
      <c r="S68" s="36"/>
    </row>
    <row r="69" spans="1:19" ht="12.75">
      <c r="A69" s="8"/>
      <c r="B69" s="9"/>
      <c r="C69" s="10"/>
      <c r="D69" s="8"/>
      <c r="E69" s="10"/>
      <c r="F69" s="8"/>
      <c r="G69" s="10"/>
      <c r="H69" s="52"/>
      <c r="I69" s="53"/>
      <c r="J69" s="54"/>
      <c r="K69" s="52"/>
      <c r="L69" s="53"/>
      <c r="M69" s="52"/>
      <c r="N69" s="53"/>
      <c r="O69" s="52"/>
      <c r="P69" s="53"/>
      <c r="Q69" s="52"/>
      <c r="R69" s="55"/>
      <c r="S69" s="36"/>
    </row>
    <row r="70" spans="1:19" ht="12.75">
      <c r="A70" s="4" t="s">
        <v>23</v>
      </c>
      <c r="B70" s="13">
        <f>B73+B72</f>
        <v>3.1</v>
      </c>
      <c r="C70" s="5"/>
      <c r="D70" s="4"/>
      <c r="E70" s="5"/>
      <c r="F70" s="4"/>
      <c r="G70" s="5"/>
      <c r="H70" s="48"/>
      <c r="I70" s="49"/>
      <c r="J70" s="50"/>
      <c r="K70" s="48"/>
      <c r="L70" s="49"/>
      <c r="M70" s="48"/>
      <c r="N70" s="49"/>
      <c r="O70" s="48"/>
      <c r="P70" s="49"/>
      <c r="Q70" s="48"/>
      <c r="R70" s="51"/>
      <c r="S70" s="36"/>
    </row>
    <row r="71" spans="1:19" ht="12.75">
      <c r="A71" s="8" t="s">
        <v>24</v>
      </c>
      <c r="B71" s="14"/>
      <c r="C71" s="15"/>
      <c r="D71" s="16"/>
      <c r="E71" s="15"/>
      <c r="F71" s="16"/>
      <c r="G71" s="15"/>
      <c r="H71" s="56"/>
      <c r="I71" s="57"/>
      <c r="J71" s="58"/>
      <c r="K71" s="56"/>
      <c r="L71" s="57"/>
      <c r="M71" s="56"/>
      <c r="N71" s="57"/>
      <c r="O71" s="56"/>
      <c r="P71" s="57"/>
      <c r="Q71" s="56"/>
      <c r="R71" s="59"/>
      <c r="S71" s="36"/>
    </row>
    <row r="72" spans="1:19" ht="12.75">
      <c r="A72" s="19" t="s">
        <v>25</v>
      </c>
      <c r="B72" s="20">
        <v>3.1</v>
      </c>
      <c r="C72" s="21">
        <f>G72+H72+I72</f>
        <v>1.6399000000000001</v>
      </c>
      <c r="D72" s="22">
        <f>J72</f>
        <v>0.2</v>
      </c>
      <c r="E72" s="23"/>
      <c r="F72" s="22">
        <f>P72+Q72+R72</f>
        <v>1.3060999999999998</v>
      </c>
      <c r="G72" s="22">
        <f>B72*19.7/100</f>
        <v>0.6107</v>
      </c>
      <c r="H72" s="37">
        <f>B72*17.6/100</f>
        <v>0.5456000000000001</v>
      </c>
      <c r="I72" s="37">
        <f>B72*15.6/100</f>
        <v>0.4836</v>
      </c>
      <c r="J72" s="38">
        <v>0.2</v>
      </c>
      <c r="K72" s="39"/>
      <c r="L72" s="40"/>
      <c r="M72" s="39"/>
      <c r="N72" s="39"/>
      <c r="O72" s="39"/>
      <c r="P72" s="37">
        <v>0.3</v>
      </c>
      <c r="Q72" s="37">
        <f>B72*13.1/100</f>
        <v>0.4061</v>
      </c>
      <c r="R72" s="37">
        <v>0.6</v>
      </c>
      <c r="S72" s="41">
        <f>G72+H72+I72+J72+P72+Q72+R72</f>
        <v>3.146</v>
      </c>
    </row>
    <row r="73" spans="1:19" ht="12.75">
      <c r="A73" s="4" t="s">
        <v>26</v>
      </c>
      <c r="B73" s="13"/>
      <c r="C73" s="27"/>
      <c r="D73" s="28"/>
      <c r="E73" s="29"/>
      <c r="F73" s="28"/>
      <c r="G73" s="29">
        <f>(B73/12)</f>
        <v>0</v>
      </c>
      <c r="H73" s="42">
        <f>(B73/12)</f>
        <v>0</v>
      </c>
      <c r="I73" s="43">
        <f>(B73/12)</f>
        <v>0</v>
      </c>
      <c r="J73" s="42">
        <f>(B73/12)</f>
        <v>0</v>
      </c>
      <c r="K73" s="43">
        <f>(B73/12)</f>
        <v>0</v>
      </c>
      <c r="L73" s="44">
        <f>(B73/12)</f>
        <v>0</v>
      </c>
      <c r="M73" s="42">
        <f>(B73/12)</f>
        <v>0</v>
      </c>
      <c r="N73" s="43">
        <f>(B73/12)</f>
        <v>0</v>
      </c>
      <c r="O73" s="42">
        <f>(B73/12)</f>
        <v>0</v>
      </c>
      <c r="P73" s="43">
        <f>(B73/12)</f>
        <v>0</v>
      </c>
      <c r="Q73" s="42">
        <f>(B73/12)</f>
        <v>0</v>
      </c>
      <c r="R73" s="43">
        <f>(B73/12)</f>
        <v>0</v>
      </c>
      <c r="S73" s="36"/>
    </row>
    <row r="74" spans="1:19" ht="12.75">
      <c r="A74" s="30" t="s">
        <v>27</v>
      </c>
      <c r="B74" s="31"/>
      <c r="C74" s="32">
        <f>(G73+H73+I73)</f>
        <v>0</v>
      </c>
      <c r="D74" s="33">
        <f>(J73+K73+L73)</f>
        <v>0</v>
      </c>
      <c r="E74" s="34">
        <f>(M73+N73+O73)</f>
        <v>0</v>
      </c>
      <c r="F74" s="33">
        <f>(P73+Q73+R73)</f>
        <v>0</v>
      </c>
      <c r="G74" s="34"/>
      <c r="H74" s="45"/>
      <c r="I74" s="46"/>
      <c r="J74" s="45"/>
      <c r="K74" s="46"/>
      <c r="L74" s="47"/>
      <c r="M74" s="45"/>
      <c r="N74" s="46"/>
      <c r="O74" s="45"/>
      <c r="P74" s="46"/>
      <c r="Q74" s="45"/>
      <c r="R74" s="46"/>
      <c r="S74" s="36"/>
    </row>
  </sheetData>
  <sheetProtection selectLockedCells="1" selectUnlockedCells="1"/>
  <mergeCells count="7">
    <mergeCell ref="B46:P46"/>
    <mergeCell ref="B56:P56"/>
    <mergeCell ref="B67:P67"/>
    <mergeCell ref="C3:D3"/>
    <mergeCell ref="B7:P7"/>
    <mergeCell ref="B25:P25"/>
    <mergeCell ref="B36:P36"/>
  </mergeCells>
  <printOptions/>
  <pageMargins left="0.1701388888888889" right="0" top="0.9840277777777777" bottom="0.9840277777777777" header="0.5118055555555555" footer="0.5118055555555555"/>
  <pageSetup horizontalDpi="300" verticalDpi="300" orientation="landscape" paperSize="9" scale="8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SheetLayoutView="100" workbookViewId="0" topLeftCell="A1">
      <pane ySplit="1" topLeftCell="BM1" activePane="topLeft" state="split"/>
      <selection pane="topLeft" activeCell="H31" sqref="H31"/>
      <selection pane="bottomLeft" activeCell="A1" sqref="A1"/>
    </sheetView>
  </sheetViews>
  <sheetFormatPr defaultColWidth="9.00390625" defaultRowHeight="12.75"/>
  <sheetData>
    <row r="2" spans="2:5" ht="12.75">
      <c r="B2" s="60"/>
      <c r="C2" s="61"/>
      <c r="D2" s="61"/>
      <c r="E2" s="62"/>
    </row>
    <row r="3" spans="2:5" ht="12.75">
      <c r="B3" s="63">
        <v>218</v>
      </c>
      <c r="C3" s="10">
        <v>13</v>
      </c>
      <c r="D3" s="10">
        <v>104328</v>
      </c>
      <c r="E3" s="12">
        <v>624</v>
      </c>
    </row>
    <row r="4" spans="2:7" ht="12.75">
      <c r="B4" s="11"/>
      <c r="C4" s="10"/>
      <c r="D4" s="10"/>
      <c r="E4" s="12"/>
      <c r="F4" s="66" t="s">
        <v>37</v>
      </c>
      <c r="G4" s="66"/>
    </row>
    <row r="5" spans="2:5" ht="12.75">
      <c r="B5" s="11"/>
      <c r="C5" s="10"/>
      <c r="D5" s="10"/>
      <c r="E5" s="12"/>
    </row>
    <row r="6" spans="2:5" ht="12.75">
      <c r="B6" s="11"/>
      <c r="C6" s="67">
        <f>(((B3*C3)/D3))*E3</f>
        <v>16.950540602714515</v>
      </c>
      <c r="D6" s="67"/>
      <c r="E6" s="12"/>
    </row>
    <row r="7" spans="2:5" ht="12.75">
      <c r="B7" s="17"/>
      <c r="C7" s="67"/>
      <c r="D7" s="67"/>
      <c r="E7" s="18"/>
    </row>
    <row r="11" spans="2:5" ht="12.75">
      <c r="B11" s="60"/>
      <c r="C11" s="61"/>
      <c r="D11" s="61"/>
      <c r="E11" s="62"/>
    </row>
    <row r="12" spans="2:5" ht="12.75">
      <c r="B12" s="64">
        <v>218</v>
      </c>
      <c r="C12" s="10">
        <v>19.1</v>
      </c>
      <c r="D12" s="10">
        <v>104328</v>
      </c>
      <c r="E12" s="12">
        <v>720</v>
      </c>
    </row>
    <row r="13" spans="2:7" ht="12.75">
      <c r="B13" s="11"/>
      <c r="C13" s="10"/>
      <c r="D13" s="10"/>
      <c r="E13" s="12"/>
      <c r="F13" s="66" t="s">
        <v>38</v>
      </c>
      <c r="G13" s="66"/>
    </row>
    <row r="14" spans="2:5" ht="12.75">
      <c r="B14" s="11"/>
      <c r="C14" s="10"/>
      <c r="D14" s="10"/>
      <c r="E14" s="12"/>
    </row>
    <row r="15" spans="2:5" ht="12.75">
      <c r="B15" s="11"/>
      <c r="C15" s="10"/>
      <c r="D15" s="67">
        <f>(((B12*C12))/D12)*E12</f>
        <v>28.735679779158044</v>
      </c>
      <c r="E15" s="67"/>
    </row>
    <row r="16" spans="2:5" ht="12.75">
      <c r="B16" s="17"/>
      <c r="C16" s="15"/>
      <c r="D16" s="67"/>
      <c r="E16" s="67"/>
    </row>
    <row r="22" spans="2:5" ht="12.75">
      <c r="B22" s="60"/>
      <c r="C22" s="61"/>
      <c r="D22" s="61"/>
      <c r="E22" s="62"/>
    </row>
    <row r="23" spans="2:5" ht="12.75">
      <c r="B23" s="64">
        <v>218</v>
      </c>
      <c r="C23" s="10">
        <v>24.7</v>
      </c>
      <c r="D23" s="10">
        <v>104328</v>
      </c>
      <c r="E23" s="12">
        <v>744</v>
      </c>
    </row>
    <row r="24" spans="2:7" ht="12.75">
      <c r="B24" s="11"/>
      <c r="C24" s="10"/>
      <c r="D24" s="10"/>
      <c r="E24" s="12"/>
      <c r="F24" s="66" t="s">
        <v>39</v>
      </c>
      <c r="G24" s="66"/>
    </row>
    <row r="25" spans="2:5" ht="12.75">
      <c r="B25" s="11"/>
      <c r="C25" s="10"/>
      <c r="D25" s="10"/>
      <c r="E25" s="12"/>
    </row>
    <row r="26" spans="2:5" ht="12.75">
      <c r="B26" s="11"/>
      <c r="C26" s="10"/>
      <c r="D26" s="67">
        <f>(((B23*C23))/D23)*E23</f>
        <v>38.39949390384172</v>
      </c>
      <c r="E26" s="67"/>
    </row>
    <row r="27" spans="2:5" ht="12.75">
      <c r="B27" s="17"/>
      <c r="C27" s="15"/>
      <c r="D27" s="67"/>
      <c r="E27" s="67"/>
    </row>
  </sheetData>
  <sheetProtection selectLockedCells="1" selectUnlockedCells="1"/>
  <mergeCells count="6">
    <mergeCell ref="F24:G24"/>
    <mergeCell ref="D26:E27"/>
    <mergeCell ref="F4:G4"/>
    <mergeCell ref="C6:D7"/>
    <mergeCell ref="F13:G13"/>
    <mergeCell ref="D15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2014-01-29T05:46:52Z</cp:lastPrinted>
  <dcterms:created xsi:type="dcterms:W3CDTF">2008-03-19T12:05:57Z</dcterms:created>
  <dcterms:modified xsi:type="dcterms:W3CDTF">2014-01-29T05:46:56Z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-1631041696</vt:i4>
  </property>
  <property fmtid="{D5CDD505-2E9C-101B-9397-08002B2CF9AE}" pid="3" name="_AuthorEmail">
    <vt:lpwstr>I.Konushkin@megapolis-legal.ru</vt:lpwstr>
  </property>
  <property fmtid="{D5CDD505-2E9C-101B-9397-08002B2CF9AE}" pid="4" name="_AuthorEmailDisplayName">
    <vt:lpwstr>Конушкин Игорь</vt:lpwstr>
  </property>
  <property fmtid="{D5CDD505-2E9C-101B-9397-08002B2CF9AE}" pid="5" name="_EmailSubject">
    <vt:lpwstr>АТЭК договор теплоснабжения</vt:lpwstr>
  </property>
  <property fmtid="{D5CDD505-2E9C-101B-9397-08002B2CF9AE}" pid="6" name="_ReviewingToolsShownOnce">
    <vt:lpwstr/>
  </property>
</Properties>
</file>