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'Лист1'!$A$1:$R$21</definedName>
  </definedNames>
  <calcPr fullCalcOnLoad="1"/>
</workbook>
</file>

<file path=xl/sharedStrings.xml><?xml version="1.0" encoding="utf-8"?>
<sst xmlns="http://schemas.openxmlformats.org/spreadsheetml/2006/main" count="35" uniqueCount="35">
  <si>
    <t>Приложение №2</t>
  </si>
  <si>
    <t>к договору теплоснабжения</t>
  </si>
  <si>
    <t>№116 от 01.03.2013г.</t>
  </si>
  <si>
    <t>ЗАО «Алексинская электросетевая компания»</t>
  </si>
  <si>
    <t xml:space="preserve"> </t>
  </si>
  <si>
    <t>Год</t>
  </si>
  <si>
    <t>1 кв.</t>
  </si>
  <si>
    <t>2 кв.</t>
  </si>
  <si>
    <t>3 кв.</t>
  </si>
  <si>
    <t>4 кв.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</si>
  <si>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</si>
  <si>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</si>
  <si>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</si>
  <si>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</si>
  <si>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</si>
  <si>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</si>
  <si>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</si>
  <si>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</si>
  <si>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</si>
  <si>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</si>
  <si>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</si>
  <si>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</si>
  <si>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Теплоснабжение,</t>
  </si>
  <si>
    <t xml:space="preserve">Гкал в т.ч. </t>
  </si>
  <si>
    <t>Отопление,Гкал</t>
  </si>
  <si>
    <t>Горячее водо-</t>
  </si>
  <si>
    <t>снабжение, Гкал</t>
  </si>
  <si>
    <t>"Энергоснабжающая организация"</t>
  </si>
  <si>
    <t>"Абонент"</t>
  </si>
  <si>
    <t>Генеральный директор_______________________/В.И.МОИСЕЕВ/</t>
  </si>
  <si>
    <t>______________________________________________</t>
  </si>
  <si>
    <t>ОКТЯБРЬ</t>
  </si>
  <si>
    <t>НОЯБРЬ</t>
  </si>
  <si>
    <t>ДЕКАБРЬ</t>
  </si>
  <si>
    <t>ПЛАНОВЫЙ ОБЪЕМ ПОДАВАЕМОЙ ТЕПЛОВОЙ ЭНЕРГИИ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</si>
</sst>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b/>
      <i/>
      <sz val="10"/>
      <color indexed="10"/>
      <name val="Arial Cyr"/>
      <family val="2"/>
    </font>
    <font>
      <b/>
      <i/>
      <sz val="10"/>
      <color indexed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0"/>
  <sheetViews>
    <sheetView tabSelected="1" view="pageBreakPreview" zoomScaleSheetLayoutView="100" zoomScalePageLayoutView="0" workbookViewId="0" topLeftCell="A10">
      <pane ySplit="1" topLeftCell="A1" activePane="bottomLeft" state="split"/>
      <selection pane="topLeft" activeCell="C6" sqref="C6"/>
      <selection pane="bottomLeft" activeCell="B7" sqref="B7:P7"/>
    </sheetView>
  </sheetViews>
  <sheetFormatPr defaultColWidth="9.00390625" defaultRowHeight="12.75"/>
  <cols>
    <col min="1" max="1" width="15.625" style="0" customWidth="1"/>
    <col min="2" max="2" width="6.75390625" style="0" customWidth="1"/>
    <col min="3" max="3" width="8.125" style="0" customWidth="1"/>
    <col min="4" max="4" width="7.625" style="0" customWidth="1"/>
    <col min="5" max="6" width="7.25390625" style="0" customWidth="1"/>
    <col min="7" max="7" width="7.375" style="0" customWidth="1"/>
    <col min="8" max="8" width="8.25390625" style="0" customWidth="1"/>
    <col min="9" max="11" width="7.00390625" style="0" customWidth="1"/>
    <col min="12" max="12" width="6.125" style="0" customWidth="1"/>
    <col min="13" max="13" width="6.375" style="0" customWidth="1"/>
    <col min="14" max="14" width="7.00390625" style="0" customWidth="1"/>
    <col min="16" max="16" width="7.375" style="0" customWidth="1"/>
  </cols>
  <sheetData>
    <row r="3" spans="3:4" ht="12.75">
      <c r="C3" s="40" t="s">
        <v>0</v>
      </c>
      <c r="D3" s="40"/>
    </row>
    <row r="4" ht="12.75">
      <c r="C4" s="1" t="s">
        <v>1</v>
      </c>
    </row>
    <row r="5" spans="3:9" ht="12.75">
      <c r="C5" t="s">
        <v>2</v>
      </c>
      <c r="I5" s="2" t="s">
        <v>3</v>
      </c>
    </row>
    <row r="7" spans="2:20" ht="15.75">
      <c r="B7" s="40" t="s">
        <v>34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T7" s="3"/>
    </row>
    <row r="8" spans="1:18" ht="12.75">
      <c r="A8" s="4" t="s">
        <v>4</v>
      </c>
      <c r="B8" s="4" t="s">
        <v>5</v>
      </c>
      <c r="C8" s="5" t="s">
        <v>6</v>
      </c>
      <c r="D8" s="4" t="s">
        <v>7</v>
      </c>
      <c r="E8" s="5" t="s">
        <v>8</v>
      </c>
      <c r="F8" s="4" t="s">
        <v>9</v>
      </c>
      <c r="G8" s="5" t="s">
        <v>10</v>
      </c>
      <c r="H8" s="4" t="s">
        <v>11</v>
      </c>
      <c r="I8" s="5" t="s">
        <v>12</v>
      </c>
      <c r="J8" s="6" t="s">
        <v>13</v>
      </c>
      <c r="K8" s="4" t="s">
        <v>14</v>
      </c>
      <c r="L8" s="5" t="s">
        <v>15</v>
      </c>
      <c r="M8" s="4" t="s">
        <v>16</v>
      </c>
      <c r="N8" s="5" t="s">
        <v>17</v>
      </c>
      <c r="O8" s="4" t="s">
        <v>18</v>
      </c>
      <c r="P8" s="5" t="s">
        <v>19</v>
      </c>
      <c r="Q8" s="4" t="s">
        <v>20</v>
      </c>
      <c r="R8" s="7" t="s">
        <v>21</v>
      </c>
    </row>
    <row r="9" spans="1:18" ht="12.75">
      <c r="A9" s="8"/>
      <c r="B9" s="9"/>
      <c r="C9" s="10"/>
      <c r="D9" s="8"/>
      <c r="E9" s="10"/>
      <c r="F9" s="8"/>
      <c r="G9" s="10"/>
      <c r="H9" s="8"/>
      <c r="I9" s="10"/>
      <c r="J9" s="11"/>
      <c r="K9" s="8"/>
      <c r="L9" s="10"/>
      <c r="M9" s="8"/>
      <c r="N9" s="10"/>
      <c r="O9" s="8"/>
      <c r="P9" s="10"/>
      <c r="Q9" s="8"/>
      <c r="R9" s="12"/>
    </row>
    <row r="10" spans="1:18" ht="12.75">
      <c r="A10" s="4" t="s">
        <v>22</v>
      </c>
      <c r="B10" s="13">
        <v>528.9</v>
      </c>
      <c r="C10" s="5"/>
      <c r="D10" s="4"/>
      <c r="E10" s="5"/>
      <c r="F10" s="4"/>
      <c r="G10" s="5"/>
      <c r="H10" s="4"/>
      <c r="I10" s="5"/>
      <c r="J10" s="6"/>
      <c r="K10" s="4"/>
      <c r="L10" s="5"/>
      <c r="M10" s="4"/>
      <c r="N10" s="5"/>
      <c r="O10" s="4"/>
      <c r="P10" s="5"/>
      <c r="Q10" s="4"/>
      <c r="R10" s="7"/>
    </row>
    <row r="11" spans="1:18" ht="12.75">
      <c r="A11" s="8" t="s">
        <v>23</v>
      </c>
      <c r="B11" s="14"/>
      <c r="C11" s="15"/>
      <c r="D11" s="16"/>
      <c r="E11" s="15"/>
      <c r="F11" s="16"/>
      <c r="G11" s="15"/>
      <c r="H11" s="16"/>
      <c r="I11" s="15"/>
      <c r="J11" s="17"/>
      <c r="K11" s="16"/>
      <c r="L11" s="15"/>
      <c r="M11" s="16"/>
      <c r="N11" s="15"/>
      <c r="O11" s="16"/>
      <c r="P11" s="15"/>
      <c r="Q11" s="16"/>
      <c r="R11" s="18"/>
    </row>
    <row r="12" spans="1:19" ht="12.75">
      <c r="A12" s="19" t="s">
        <v>24</v>
      </c>
      <c r="B12" s="20">
        <v>528.9</v>
      </c>
      <c r="C12" s="21">
        <f>G12+H12+I12</f>
        <v>279.7881</v>
      </c>
      <c r="D12" s="22">
        <f>J12</f>
        <v>47.0721</v>
      </c>
      <c r="E12" s="23"/>
      <c r="F12" s="22">
        <f>P12+Q12+R12</f>
        <v>202.03979999999999</v>
      </c>
      <c r="G12" s="22">
        <f>B12*19.7/100</f>
        <v>104.1933</v>
      </c>
      <c r="H12" s="22">
        <f>B12*17.6/100</f>
        <v>93.08640000000001</v>
      </c>
      <c r="I12" s="22">
        <f>B12*15.6/100</f>
        <v>82.5084</v>
      </c>
      <c r="J12" s="24">
        <f>B12*8.9/100</f>
        <v>47.0721</v>
      </c>
      <c r="K12" s="23"/>
      <c r="L12" s="25"/>
      <c r="M12" s="23"/>
      <c r="N12" s="23"/>
      <c r="O12" s="23"/>
      <c r="P12" s="22">
        <f>B12*7.7/100</f>
        <v>40.7253</v>
      </c>
      <c r="Q12" s="22">
        <f>B12*13.1/100</f>
        <v>69.2859</v>
      </c>
      <c r="R12" s="22">
        <f>B12*17.4/100</f>
        <v>92.02859999999998</v>
      </c>
      <c r="S12" s="26">
        <f>G12+H12+I12+J12+P12+Q12+R12</f>
        <v>528.9</v>
      </c>
    </row>
    <row r="13" spans="1:18" ht="12.75">
      <c r="A13" s="4" t="s">
        <v>25</v>
      </c>
      <c r="B13" s="13"/>
      <c r="C13" s="27"/>
      <c r="D13" s="28"/>
      <c r="E13" s="29"/>
      <c r="F13" s="28"/>
      <c r="G13" s="29">
        <f>(B13/12)</f>
        <v>0</v>
      </c>
      <c r="H13" s="28">
        <f>(B13/12)</f>
        <v>0</v>
      </c>
      <c r="I13" s="29">
        <f>(B13/12)</f>
        <v>0</v>
      </c>
      <c r="J13" s="28">
        <f>(B13/12)</f>
        <v>0</v>
      </c>
      <c r="K13" s="29">
        <f>(B13/12)</f>
        <v>0</v>
      </c>
      <c r="L13" s="27">
        <f>(B13/12)</f>
        <v>0</v>
      </c>
      <c r="M13" s="28">
        <f>(B13/12)</f>
        <v>0</v>
      </c>
      <c r="N13" s="29">
        <f>(B13/12)</f>
        <v>0</v>
      </c>
      <c r="O13" s="28">
        <f>(B13/12)</f>
        <v>0</v>
      </c>
      <c r="P13" s="29">
        <f>(B13/12)</f>
        <v>0</v>
      </c>
      <c r="Q13" s="28">
        <f>(B13/12)</f>
        <v>0</v>
      </c>
      <c r="R13" s="29">
        <f>(B13/12)</f>
        <v>0</v>
      </c>
    </row>
    <row r="14" spans="1:18" ht="12.75">
      <c r="A14" s="30" t="s">
        <v>26</v>
      </c>
      <c r="B14" s="31"/>
      <c r="C14" s="32">
        <f>(G13+H13+I13)</f>
        <v>0</v>
      </c>
      <c r="D14" s="33">
        <f>(J13+K13+L13)</f>
        <v>0</v>
      </c>
      <c r="E14" s="34">
        <f>(M13+N13+O13)</f>
        <v>0</v>
      </c>
      <c r="F14" s="33">
        <f>(P13+Q13+R13)</f>
        <v>0</v>
      </c>
      <c r="G14" s="34"/>
      <c r="H14" s="33"/>
      <c r="I14" s="34"/>
      <c r="J14" s="33"/>
      <c r="K14" s="34"/>
      <c r="L14" s="32"/>
      <c r="M14" s="33"/>
      <c r="N14" s="34"/>
      <c r="O14" s="33"/>
      <c r="P14" s="34"/>
      <c r="Q14" s="33"/>
      <c r="R14" s="34"/>
    </row>
    <row r="18" spans="2:13" ht="12.75">
      <c r="B18" t="s">
        <v>27</v>
      </c>
      <c r="M18" t="s">
        <v>28</v>
      </c>
    </row>
    <row r="20" spans="2:12" ht="12.75">
      <c r="B20" t="s">
        <v>29</v>
      </c>
      <c r="L20" t="s">
        <v>30</v>
      </c>
    </row>
  </sheetData>
  <sheetProtection selectLockedCells="1" selectUnlockedCells="1"/>
  <mergeCells count="2">
    <mergeCell ref="C3:D3"/>
    <mergeCell ref="B7:P7"/>
  </mergeCells>
  <printOptions/>
  <pageMargins left="0.1701388888888889" right="0" top="0.9840277777777777" bottom="0.9840277777777777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zoomScalePageLayoutView="0" workbookViewId="0" topLeftCell="A1">
      <pane ySplit="1" topLeftCell="A1" activePane="topLeft" state="split"/>
      <selection pane="topLeft" activeCell="H31" sqref="H31"/>
      <selection pane="bottomLeft" activeCell="A1" sqref="A1"/>
    </sheetView>
  </sheetViews>
  <sheetFormatPr defaultColWidth="9.00390625" defaultRowHeight="12.75"/>
  <sheetData>
    <row r="2" spans="2:5" ht="12.75">
      <c r="B2" s="35"/>
      <c r="C2" s="36"/>
      <c r="D2" s="36"/>
      <c r="E2" s="37"/>
    </row>
    <row r="3" spans="2:5" ht="12.75">
      <c r="B3" s="38">
        <v>218</v>
      </c>
      <c r="C3" s="10">
        <v>13</v>
      </c>
      <c r="D3" s="10">
        <v>104328</v>
      </c>
      <c r="E3" s="12">
        <v>624</v>
      </c>
    </row>
    <row r="4" spans="2:7" ht="12.75">
      <c r="B4" s="11"/>
      <c r="C4" s="10"/>
      <c r="D4" s="10"/>
      <c r="E4" s="12"/>
      <c r="F4" s="41" t="s">
        <v>31</v>
      </c>
      <c r="G4" s="41"/>
    </row>
    <row r="5" spans="2:5" ht="12.75">
      <c r="B5" s="11"/>
      <c r="C5" s="10"/>
      <c r="D5" s="10"/>
      <c r="E5" s="12"/>
    </row>
    <row r="6" spans="2:5" ht="12.75">
      <c r="B6" s="11"/>
      <c r="C6" s="42">
        <f>(((B3*C3)/D3))*E3</f>
        <v>16.950540602714515</v>
      </c>
      <c r="D6" s="42"/>
      <c r="E6" s="12"/>
    </row>
    <row r="7" spans="2:5" ht="12.75">
      <c r="B7" s="17"/>
      <c r="C7" s="42"/>
      <c r="D7" s="42"/>
      <c r="E7" s="18"/>
    </row>
    <row r="11" spans="2:5" ht="12.75">
      <c r="B11" s="35"/>
      <c r="C11" s="36"/>
      <c r="D11" s="36"/>
      <c r="E11" s="37"/>
    </row>
    <row r="12" spans="2:5" ht="12.75">
      <c r="B12" s="39">
        <v>218</v>
      </c>
      <c r="C12" s="10">
        <v>19.1</v>
      </c>
      <c r="D12" s="10">
        <v>104328</v>
      </c>
      <c r="E12" s="12">
        <v>720</v>
      </c>
    </row>
    <row r="13" spans="2:7" ht="12.75">
      <c r="B13" s="11"/>
      <c r="C13" s="10"/>
      <c r="D13" s="10"/>
      <c r="E13" s="12"/>
      <c r="F13" s="41" t="s">
        <v>32</v>
      </c>
      <c r="G13" s="41"/>
    </row>
    <row r="14" spans="2:5" ht="12.75">
      <c r="B14" s="11"/>
      <c r="C14" s="10"/>
      <c r="D14" s="10"/>
      <c r="E14" s="12"/>
    </row>
    <row r="15" spans="2:5" ht="12.75">
      <c r="B15" s="11"/>
      <c r="C15" s="10"/>
      <c r="D15" s="42">
        <f>(((B12*C12))/D12)*E12</f>
        <v>28.735679779158044</v>
      </c>
      <c r="E15" s="42"/>
    </row>
    <row r="16" spans="2:5" ht="12.75">
      <c r="B16" s="17"/>
      <c r="C16" s="15"/>
      <c r="D16" s="42"/>
      <c r="E16" s="42"/>
    </row>
    <row r="22" spans="2:5" ht="12.75">
      <c r="B22" s="35"/>
      <c r="C22" s="36"/>
      <c r="D22" s="36"/>
      <c r="E22" s="37"/>
    </row>
    <row r="23" spans="2:5" ht="12.75">
      <c r="B23" s="39">
        <v>218</v>
      </c>
      <c r="C23" s="10">
        <v>24.7</v>
      </c>
      <c r="D23" s="10">
        <v>104328</v>
      </c>
      <c r="E23" s="12">
        <v>744</v>
      </c>
    </row>
    <row r="24" spans="2:7" ht="12.75">
      <c r="B24" s="11"/>
      <c r="C24" s="10"/>
      <c r="D24" s="10"/>
      <c r="E24" s="12"/>
      <c r="F24" s="41" t="s">
        <v>33</v>
      </c>
      <c r="G24" s="41"/>
    </row>
    <row r="25" spans="2:5" ht="12.75">
      <c r="B25" s="11"/>
      <c r="C25" s="10"/>
      <c r="D25" s="10"/>
      <c r="E25" s="12"/>
    </row>
    <row r="26" spans="2:5" ht="12.75">
      <c r="B26" s="11"/>
      <c r="C26" s="10"/>
      <c r="D26" s="42">
        <f>(((B23*C23))/D23)*E23</f>
        <v>38.39949390384172</v>
      </c>
      <c r="E26" s="42"/>
    </row>
    <row r="27" spans="2:5" ht="12.75">
      <c r="B27" s="17"/>
      <c r="C27" s="15"/>
      <c r="D27" s="42"/>
      <c r="E27" s="42"/>
    </row>
  </sheetData>
  <sheetProtection selectLockedCells="1" selectUnlockedCells="1"/>
  <mergeCells count="6">
    <mergeCell ref="F24:G24"/>
    <mergeCell ref="D26:E27"/>
    <mergeCell ref="F4:G4"/>
    <mergeCell ref="C6:D7"/>
    <mergeCell ref="F13:G13"/>
    <mergeCell ref="D15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Alsb</cp:lastModifiedBy>
  <cp:lastPrinted>2014-01-29T05:46:52Z</cp:lastPrinted>
  <dcterms:created xsi:type="dcterms:W3CDTF">2008-03-19T12:05:57Z</dcterms:created>
  <dcterms:modified xsi:type="dcterms:W3CDTF">2015-01-23T11:20:56Z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-1631041696</vt:i4>
  </property>
  <property fmtid="{D5CDD505-2E9C-101B-9397-08002B2CF9AE}" pid="3" name="_AuthorEmail">
    <vt:lpwstr>I.Konushkin@megapolis-legal.ru</vt:lpwstr>
  </property>
  <property fmtid="{D5CDD505-2E9C-101B-9397-08002B2CF9AE}" pid="4" name="_AuthorEmailDisplayName">
    <vt:lpwstr>Конушкин Игорь</vt:lpwstr>
  </property>
  <property fmtid="{D5CDD505-2E9C-101B-9397-08002B2CF9AE}" pid="5" name="_EmailSubject">
    <vt:lpwstr>АТЭК договор теплоснабжения</vt:lpwstr>
  </property>
  <property fmtid="{D5CDD505-2E9C-101B-9397-08002B2CF9AE}" pid="6" name="_ReviewingToolsShownOnce">
    <vt:lpwstr/>
  </property>
</Properties>
</file>